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nasal\w2k3backup\ECONOMICO FINANZIARIO\Settore BILANCIO\__BILANCIO_PREV\2023_00V1B prev18_07\03_piano investimenti\"/>
    </mc:Choice>
  </mc:AlternateContent>
  <bookViews>
    <workbookView xWindow="-105" yWindow="-105" windowWidth="23250" windowHeight="12450" activeTab="2"/>
  </bookViews>
  <sheets>
    <sheet name="RIEPILOGO" sheetId="3" r:id="rId1"/>
    <sheet name="Interventi strutturali" sheetId="2" r:id="rId2"/>
    <sheet name="attrezzature - fabbisogno" sheetId="5" r:id="rId3"/>
    <sheet name="Foglio1" sheetId="4" r:id="rId4"/>
  </sheets>
  <definedNames>
    <definedName name="_xlnm._FilterDatabase" localSheetId="2" hidden="1">'attrezzature - fabbisogno'!$A$3:$G$493</definedName>
    <definedName name="_xlnm._FilterDatabase" localSheetId="1" hidden="1">'Interventi strutturali'!$A$1:$N$224</definedName>
    <definedName name="_xlnm.Print_Area" localSheetId="2">'attrezzature - fabbisogno'!$A$1:$G$492</definedName>
    <definedName name="_xlnm.Print_Area" localSheetId="1">'Interventi strutturali'!$A$1:$I$218</definedName>
    <definedName name="_xlnm.Print_Area" localSheetId="0">RIEPILOGO!$A$1:$J$88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83" i="3" l="1"/>
  <c r="C18" i="3"/>
  <c r="D18" i="3"/>
  <c r="E18" i="3"/>
  <c r="F18" i="3"/>
  <c r="C19" i="3"/>
  <c r="D19" i="3"/>
  <c r="E19" i="3"/>
  <c r="F19" i="3"/>
  <c r="C20" i="3"/>
  <c r="D20" i="3"/>
  <c r="E20" i="3"/>
  <c r="F20" i="3"/>
  <c r="C21" i="3"/>
  <c r="D21" i="3"/>
  <c r="E21" i="3"/>
  <c r="F21" i="3"/>
  <c r="C22" i="3"/>
  <c r="D22" i="3"/>
  <c r="E22" i="3"/>
  <c r="F22" i="3"/>
  <c r="C23" i="3"/>
  <c r="D23" i="3"/>
  <c r="E23" i="3"/>
  <c r="F23" i="3"/>
  <c r="C24" i="3"/>
  <c r="D24" i="3"/>
  <c r="E24" i="3"/>
  <c r="F24" i="3"/>
  <c r="C25" i="3"/>
  <c r="D25" i="3"/>
  <c r="E25" i="3"/>
  <c r="F25" i="3"/>
  <c r="C26" i="3"/>
  <c r="D26" i="3"/>
  <c r="E26" i="3"/>
  <c r="F26" i="3"/>
  <c r="C27" i="3"/>
  <c r="C29" i="3"/>
  <c r="D29" i="3"/>
  <c r="E29" i="3"/>
  <c r="F29" i="3"/>
  <c r="C30" i="3"/>
  <c r="D30" i="3"/>
  <c r="E30" i="3"/>
  <c r="F30" i="3"/>
  <c r="C31" i="3"/>
  <c r="D31" i="3"/>
  <c r="E31" i="3"/>
  <c r="F31" i="3"/>
  <c r="C32" i="3"/>
  <c r="D32" i="3"/>
  <c r="E32" i="3"/>
  <c r="F32" i="3"/>
  <c r="C34" i="3"/>
  <c r="D34" i="3"/>
  <c r="E34" i="3"/>
  <c r="F34" i="3"/>
  <c r="C36" i="3"/>
  <c r="D36" i="3"/>
  <c r="E36" i="3"/>
  <c r="F36" i="3"/>
  <c r="C37" i="3"/>
  <c r="D37" i="3"/>
  <c r="E37" i="3"/>
  <c r="F37" i="3"/>
  <c r="C38" i="3"/>
  <c r="D38" i="3"/>
  <c r="E38" i="3"/>
  <c r="F38" i="3"/>
  <c r="C43" i="3"/>
  <c r="D43" i="3"/>
  <c r="E43" i="3"/>
  <c r="F43" i="3"/>
  <c r="C44" i="3"/>
  <c r="D44" i="3"/>
  <c r="E44" i="3"/>
  <c r="F44" i="3"/>
  <c r="C45" i="3"/>
  <c r="D45" i="3"/>
  <c r="E45" i="3"/>
  <c r="F45" i="3"/>
  <c r="C48" i="3"/>
  <c r="D48" i="3"/>
  <c r="E48" i="3"/>
  <c r="F48" i="3"/>
  <c r="C49" i="3"/>
  <c r="C54" i="3" s="1"/>
  <c r="D49" i="3"/>
  <c r="E49" i="3"/>
  <c r="F49" i="3"/>
  <c r="C50" i="3"/>
  <c r="D50" i="3"/>
  <c r="E50" i="3"/>
  <c r="F50" i="3"/>
  <c r="C51" i="3"/>
  <c r="D51" i="3"/>
  <c r="E51" i="3"/>
  <c r="F51" i="3"/>
  <c r="C56" i="3"/>
  <c r="D56" i="3"/>
  <c r="E56" i="3"/>
  <c r="F56" i="3"/>
  <c r="C57" i="3"/>
  <c r="D57" i="3"/>
  <c r="E57" i="3"/>
  <c r="F57" i="3"/>
  <c r="C58" i="3"/>
  <c r="D58" i="3"/>
  <c r="E58" i="3"/>
  <c r="F58" i="3"/>
  <c r="C59" i="3"/>
  <c r="D59" i="3"/>
  <c r="E59" i="3"/>
  <c r="F59" i="3"/>
  <c r="C60" i="3"/>
  <c r="D60" i="3"/>
  <c r="E60" i="3"/>
  <c r="F60" i="3"/>
  <c r="C61" i="3"/>
  <c r="D61" i="3"/>
  <c r="E61" i="3"/>
  <c r="F61" i="3"/>
  <c r="C65" i="3"/>
  <c r="D65" i="3"/>
  <c r="E65" i="3"/>
  <c r="F65" i="3"/>
  <c r="C66" i="3"/>
  <c r="D66" i="3"/>
  <c r="E66" i="3"/>
  <c r="F66" i="3"/>
  <c r="C67" i="3"/>
  <c r="D67" i="3"/>
  <c r="E67" i="3"/>
  <c r="F67" i="3"/>
  <c r="C68" i="3"/>
  <c r="D68" i="3"/>
  <c r="E68" i="3"/>
  <c r="F68" i="3"/>
  <c r="C69" i="3"/>
  <c r="D69" i="3"/>
  <c r="E69" i="3"/>
  <c r="F69" i="3"/>
  <c r="C70" i="3"/>
  <c r="D70" i="3"/>
  <c r="E70" i="3"/>
  <c r="F70" i="3"/>
  <c r="C71" i="3"/>
  <c r="D71" i="3"/>
  <c r="E71" i="3"/>
  <c r="F71" i="3"/>
  <c r="C74" i="3"/>
  <c r="D74" i="3"/>
  <c r="E74" i="3"/>
  <c r="F74" i="3"/>
  <c r="C15" i="3"/>
  <c r="D15" i="3"/>
  <c r="E15" i="3"/>
  <c r="F15" i="3"/>
  <c r="C11" i="3"/>
  <c r="D11" i="3"/>
  <c r="E11" i="3"/>
  <c r="F11" i="3"/>
  <c r="C12" i="3"/>
  <c r="C13" i="3" s="1"/>
  <c r="D12" i="3"/>
  <c r="E12" i="3"/>
  <c r="F12" i="3"/>
  <c r="C4" i="3"/>
  <c r="D4" i="3"/>
  <c r="E4" i="3"/>
  <c r="F4" i="3"/>
  <c r="C5" i="3"/>
  <c r="D5" i="3"/>
  <c r="E5" i="3"/>
  <c r="F5" i="3"/>
  <c r="C6" i="3"/>
  <c r="D6" i="3"/>
  <c r="E6" i="3"/>
  <c r="F6" i="3"/>
  <c r="C7" i="3"/>
  <c r="D7" i="3"/>
  <c r="E7" i="3"/>
  <c r="F7" i="3"/>
  <c r="C8" i="3"/>
  <c r="D8" i="3"/>
  <c r="E8" i="3"/>
  <c r="F8" i="3"/>
  <c r="F205" i="2"/>
  <c r="F216" i="2" s="1"/>
  <c r="E39" i="3" l="1"/>
  <c r="E33" i="3"/>
  <c r="F27" i="3"/>
  <c r="C73" i="3"/>
  <c r="D39" i="3"/>
  <c r="C39" i="3"/>
  <c r="F54" i="3"/>
  <c r="D13" i="3"/>
  <c r="F9" i="3"/>
  <c r="E46" i="3"/>
  <c r="E9" i="3"/>
  <c r="F13" i="3"/>
  <c r="C63" i="3"/>
  <c r="C76" i="3" s="1"/>
  <c r="D54" i="3"/>
  <c r="F46" i="3"/>
  <c r="E13" i="3"/>
  <c r="F73" i="3"/>
  <c r="E27" i="3"/>
  <c r="F39" i="3"/>
  <c r="F33" i="3"/>
  <c r="D27" i="3"/>
  <c r="F41" i="3"/>
  <c r="D63" i="3"/>
  <c r="E73" i="3"/>
  <c r="E76" i="3" s="1"/>
  <c r="E80" i="3" s="1"/>
  <c r="D46" i="3"/>
  <c r="D33" i="3"/>
  <c r="D73" i="3"/>
  <c r="C46" i="3"/>
  <c r="C33" i="3"/>
  <c r="C41" i="3" s="1"/>
  <c r="E41" i="3"/>
  <c r="D9" i="3"/>
  <c r="C9" i="3"/>
  <c r="F63" i="3"/>
  <c r="E54" i="3"/>
  <c r="E63" i="3"/>
  <c r="H88" i="2"/>
  <c r="F76" i="3" l="1"/>
  <c r="F80" i="3" s="1"/>
  <c r="D41" i="3"/>
  <c r="D76" i="3"/>
  <c r="D80" i="3" s="1"/>
  <c r="I105" i="2"/>
  <c r="E205" i="2" l="1"/>
  <c r="E216" i="2" s="1"/>
  <c r="C78" i="3" s="1"/>
  <c r="H148" i="2"/>
  <c r="H147" i="2"/>
  <c r="H143" i="2"/>
  <c r="H123" i="2"/>
  <c r="H122" i="2"/>
  <c r="H99" i="2"/>
  <c r="H94" i="2"/>
  <c r="H81" i="2"/>
  <c r="I80" i="2"/>
  <c r="H76" i="2"/>
  <c r="H73" i="2"/>
  <c r="H72" i="2"/>
  <c r="H67" i="2"/>
  <c r="H68" i="2"/>
  <c r="F69" i="2"/>
  <c r="E69" i="2"/>
  <c r="E65" i="2"/>
  <c r="F57" i="2"/>
  <c r="E57" i="2"/>
  <c r="H54" i="2"/>
  <c r="F65" i="2"/>
  <c r="H64" i="2"/>
  <c r="H65" i="2" s="1"/>
  <c r="H69" i="2" l="1"/>
  <c r="G57" i="2"/>
  <c r="E152" i="2" l="1"/>
  <c r="B67" i="3" s="1"/>
  <c r="I113" i="2" l="1"/>
  <c r="B34" i="3"/>
  <c r="B57" i="3"/>
  <c r="I184" i="2" l="1"/>
  <c r="H184" i="2"/>
  <c r="F184" i="2"/>
  <c r="E184" i="2"/>
  <c r="F174" i="2"/>
  <c r="E174" i="2"/>
  <c r="F145" i="2"/>
  <c r="E145" i="2"/>
  <c r="H129" i="2"/>
  <c r="G129" i="2"/>
  <c r="F129" i="2"/>
  <c r="E129" i="2"/>
  <c r="F113" i="2"/>
  <c r="E113" i="2"/>
  <c r="F105" i="2"/>
  <c r="E105" i="2"/>
  <c r="G100" i="2"/>
  <c r="F100" i="2"/>
  <c r="E100" i="2"/>
  <c r="E90" i="2"/>
  <c r="H83" i="2"/>
  <c r="E83" i="2"/>
  <c r="G143" i="2"/>
  <c r="G142" i="2"/>
  <c r="E114" i="2" l="1"/>
  <c r="H106" i="2"/>
  <c r="H93" i="2" l="1"/>
  <c r="H100" i="2" s="1"/>
  <c r="I83" i="2"/>
  <c r="G73" i="2"/>
  <c r="G72" i="2"/>
  <c r="G76" i="2" l="1"/>
  <c r="G83" i="2" s="1"/>
  <c r="F83" i="2"/>
  <c r="B74" i="3"/>
  <c r="B45" i="3"/>
  <c r="B44" i="3"/>
  <c r="B43" i="3"/>
  <c r="B38" i="3"/>
  <c r="B37" i="3"/>
  <c r="B36" i="3"/>
  <c r="B32" i="3"/>
  <c r="B31" i="3"/>
  <c r="B30" i="3"/>
  <c r="B29" i="3"/>
  <c r="B26" i="3"/>
  <c r="B25" i="3"/>
  <c r="B24" i="3"/>
  <c r="B23" i="3"/>
  <c r="B22" i="3"/>
  <c r="B21" i="3"/>
  <c r="B20" i="3"/>
  <c r="B19" i="3"/>
  <c r="B18" i="3"/>
  <c r="B12" i="3"/>
  <c r="B11" i="3"/>
  <c r="E16" i="2"/>
  <c r="B8" i="3" s="1"/>
  <c r="E13" i="2"/>
  <c r="B7" i="3" s="1"/>
  <c r="E11" i="2"/>
  <c r="B6" i="3" s="1"/>
  <c r="E8" i="2"/>
  <c r="B5" i="3" s="1"/>
  <c r="E5" i="2"/>
  <c r="B33" i="3" l="1"/>
  <c r="G89" i="2"/>
  <c r="E17" i="2"/>
  <c r="B4" i="3"/>
  <c r="B9" i="3" s="1"/>
  <c r="B46" i="3"/>
  <c r="B39" i="3"/>
  <c r="B13" i="3"/>
  <c r="B27" i="3"/>
  <c r="B41" i="3" s="1"/>
  <c r="H57" i="2"/>
  <c r="H70" i="2" s="1"/>
  <c r="E24" i="2"/>
  <c r="B15" i="3" s="1"/>
  <c r="E21" i="2"/>
  <c r="B58" i="3" l="1"/>
  <c r="F152" i="2" l="1"/>
  <c r="F85" i="2" l="1"/>
  <c r="F84" i="2"/>
  <c r="G69" i="2"/>
  <c r="B51" i="3"/>
  <c r="B50" i="3"/>
  <c r="G65" i="2"/>
  <c r="G59" i="2"/>
  <c r="F59" i="2"/>
  <c r="F70" i="2" s="1"/>
  <c r="E59" i="2"/>
  <c r="E70" i="2" s="1"/>
  <c r="E52" i="2"/>
  <c r="E45" i="2"/>
  <c r="E40" i="2"/>
  <c r="G70" i="2" l="1"/>
  <c r="B49" i="3"/>
  <c r="F90" i="2"/>
  <c r="F114" i="2" s="1"/>
  <c r="B48" i="3"/>
  <c r="E35" i="2"/>
  <c r="E47" i="2" s="1"/>
  <c r="B54" i="3" l="1"/>
  <c r="H186" i="2" l="1"/>
  <c r="G186" i="2"/>
  <c r="F186" i="2"/>
  <c r="E186" i="2"/>
  <c r="B71" i="3" s="1"/>
  <c r="B70" i="3"/>
  <c r="I174" i="2"/>
  <c r="H174" i="2"/>
  <c r="B69" i="3"/>
  <c r="I168" i="2"/>
  <c r="H168" i="2"/>
  <c r="F168" i="2"/>
  <c r="E168" i="2"/>
  <c r="E188" i="2" s="1"/>
  <c r="G168" i="2"/>
  <c r="G148" i="2"/>
  <c r="G147" i="2"/>
  <c r="H146" i="2"/>
  <c r="H152" i="2" s="1"/>
  <c r="I144" i="2"/>
  <c r="I145" i="2" s="1"/>
  <c r="H140" i="2"/>
  <c r="H139" i="2"/>
  <c r="H134" i="2"/>
  <c r="G134" i="2"/>
  <c r="G133" i="2"/>
  <c r="H130" i="2"/>
  <c r="I129" i="2"/>
  <c r="B61" i="3"/>
  <c r="H113" i="2"/>
  <c r="H105" i="2"/>
  <c r="G105" i="2"/>
  <c r="B60" i="3"/>
  <c r="B59" i="3"/>
  <c r="G88" i="2"/>
  <c r="H86" i="2"/>
  <c r="G85" i="2"/>
  <c r="H85" i="2"/>
  <c r="G84" i="2"/>
  <c r="H84" i="2"/>
  <c r="F188" i="2" l="1"/>
  <c r="F190" i="2" s="1"/>
  <c r="H145" i="2"/>
  <c r="G90" i="2"/>
  <c r="B68" i="3"/>
  <c r="E190" i="2"/>
  <c r="G145" i="2"/>
  <c r="G152" i="2"/>
  <c r="I188" i="2"/>
  <c r="B65" i="3"/>
  <c r="B66" i="3"/>
  <c r="G174" i="2"/>
  <c r="G184" i="2"/>
  <c r="H90" i="2"/>
  <c r="H114" i="2" s="1"/>
  <c r="G113" i="2"/>
  <c r="G114" i="2" l="1"/>
  <c r="G188" i="2"/>
  <c r="H188" i="2"/>
  <c r="B56" i="3"/>
  <c r="B63" i="3" s="1"/>
  <c r="E218" i="2"/>
  <c r="F218" i="2"/>
  <c r="H218" i="2" s="1"/>
  <c r="B73" i="3"/>
  <c r="I100" i="2"/>
  <c r="I114" i="2" s="1"/>
  <c r="I190" i="2" s="1"/>
  <c r="B76" i="3" l="1"/>
  <c r="H190" i="2"/>
  <c r="G190" i="2"/>
  <c r="C80" i="3"/>
  <c r="C82" i="3" l="1"/>
</calcChain>
</file>

<file path=xl/sharedStrings.xml><?xml version="1.0" encoding="utf-8"?>
<sst xmlns="http://schemas.openxmlformats.org/spreadsheetml/2006/main" count="2994" uniqueCount="731">
  <si>
    <t xml:space="preserve">TOTALE INVESTIMENTI </t>
  </si>
  <si>
    <t>Anno 2023</t>
  </si>
  <si>
    <t>Anno 2024</t>
  </si>
  <si>
    <t>DGR 2-3900 del 08/09/2016</t>
  </si>
  <si>
    <t xml:space="preserve">Ambito Acqui Terme </t>
  </si>
  <si>
    <t xml:space="preserve">Ambito Novi Ligure </t>
  </si>
  <si>
    <t>DGR 7-1492 12/06/2020</t>
  </si>
  <si>
    <t xml:space="preserve">Ambito Ovada </t>
  </si>
  <si>
    <t>Ambito Tortona</t>
  </si>
  <si>
    <t xml:space="preserve">Ambito Casale Monferrato </t>
  </si>
  <si>
    <t>DGR 31-8859 del 29/04/2019</t>
  </si>
  <si>
    <t xml:space="preserve">Ambito Tortona </t>
  </si>
  <si>
    <t xml:space="preserve">Moncalvo </t>
  </si>
  <si>
    <t>INTERVENTI DI RIORGANIZZAZIONE AZIENDALE</t>
  </si>
  <si>
    <t>Ambito Acqui Terme</t>
  </si>
  <si>
    <t>Ambito Ovada</t>
  </si>
  <si>
    <t>Ambito Valenza</t>
  </si>
  <si>
    <t xml:space="preserve">SICUREZZA ANTINCENDIO </t>
  </si>
  <si>
    <t xml:space="preserve">Ambito Alessandria </t>
  </si>
  <si>
    <t>Ambito Casale Monferrato</t>
  </si>
  <si>
    <t xml:space="preserve">SICUREZZA STRUTTURE E IMPIANTI </t>
  </si>
  <si>
    <t xml:space="preserve">INTERVENTI DATORI DI LAVORO </t>
  </si>
  <si>
    <t xml:space="preserve">TOTALE </t>
  </si>
  <si>
    <t>Interventi contrattualizzati</t>
  </si>
  <si>
    <t>Interventi strutturali + contrattualizzati</t>
  </si>
  <si>
    <t>Totale investimenti da acquisire con contributi in conto esercizio</t>
  </si>
  <si>
    <t>Sede</t>
  </si>
  <si>
    <t>Struttura</t>
  </si>
  <si>
    <t>tipologia intervento</t>
  </si>
  <si>
    <t>Titolo</t>
  </si>
  <si>
    <t>Importi lordi (Iva ed oneri compresi)</t>
  </si>
  <si>
    <t>di cui storno contributo c_esercizio</t>
  </si>
  <si>
    <t>anno 2023</t>
  </si>
  <si>
    <t>anno 2024</t>
  </si>
  <si>
    <t>Acqui Terme</t>
  </si>
  <si>
    <t xml:space="preserve">Ospedale Mons. Giovanni Galliano </t>
  </si>
  <si>
    <t>Pronto Soccorso :Ampliamento struttura esistente, ridistribuzione interna finalizzati alla separazione aree e percorsi, attrezzature</t>
  </si>
  <si>
    <t xml:space="preserve">Terapia Intensiva e Terapia Semintensiva - Ristrutturazione (lavori ed attrezzature - adeguamento edile ed impiantistico per riconversione locali esistenti, adeguamento percorsi) </t>
  </si>
  <si>
    <t>DGR 2-3900 DEL 8/9/2016</t>
  </si>
  <si>
    <t>P.O. Acqui Terme – Realizzazione impianto EVAC - Utilizzo ribasso DGR 2-3900</t>
  </si>
  <si>
    <t>Interventi di riorganizzazione ospedaliera</t>
  </si>
  <si>
    <t>Casale Monferrato</t>
  </si>
  <si>
    <t>OSPEDALE S.SPIRITO</t>
  </si>
  <si>
    <t>Adeguamento normativo strutturale edile ed impiantistico per separazione aree e percorsi DEA e nuove attrezzature</t>
  </si>
  <si>
    <t xml:space="preserve">Terapia Intensiva e Terapia Semintensiva - Adeguamento impiantistico ripristini e nuove attrezzature. </t>
  </si>
  <si>
    <t>Progetto per l’incremento dell’attrattiva del Punto Nascite (TINTEGGIATURA)</t>
  </si>
  <si>
    <t>Novi Ligure</t>
  </si>
  <si>
    <t>Ospedale San Giacomo</t>
  </si>
  <si>
    <t xml:space="preserve">DEA : Ampliamento struttura esistente e ridistribuzione interna finalizzati alla separazione aree e percorsi e nuove attrezzature </t>
  </si>
  <si>
    <t xml:space="preserve">Terapia Intensiva e Terapia Semintensiva - Adeguamento edile ed impiantistico, arredi ed attrezzature per ampliamneto posti letto </t>
  </si>
  <si>
    <t>P.O. Novi Ligure – Realizzazione impianto EVAC piano terra – Utilizzo ribasso DGR 2-3900</t>
  </si>
  <si>
    <t>Piano terra ex rianimazione, interventi edili ed impiantistici per realizzazione sala conferenze e annessi servizi</t>
  </si>
  <si>
    <t>Piano 5° parte: Ristrutturazione ed adeguamento normativo locali a disposizione da destinare a degenze/ambulatori e nuovo impianto raffrescamento intero piano</t>
  </si>
  <si>
    <t>Piano 2° SC Cardiologia: Incremento impianto trattamento aria emodinamica</t>
  </si>
  <si>
    <t xml:space="preserve">Ovada </t>
  </si>
  <si>
    <t>Ospedale civile Ovada</t>
  </si>
  <si>
    <t xml:space="preserve">Pronto Soccorso : Ampliamento struttura esistente e ridistribuzione interna finalizzati alla separazione aree e percorsi e nuove attrezzature </t>
  </si>
  <si>
    <t>Lavori edili ed impiantistici per definitiva collocazione servizio Trasfusionale e per  lavori ampliamento Laboratorio</t>
  </si>
  <si>
    <t>Distretto via XXV Aprile</t>
  </si>
  <si>
    <t>Tortona</t>
  </si>
  <si>
    <t>Ospedale S.Antonio e Margherita</t>
  </si>
  <si>
    <t>Adeguamento normativo strutturale edile ed impiantistico per separazione aree e percorsi pronto soccorso  e nuove attrezzature</t>
  </si>
  <si>
    <t xml:space="preserve">Riconversione ex UTIC per realizzazione nuovi posti letto Terapia Intensiva e Terapia Semintensiva e nuove attrezzature </t>
  </si>
  <si>
    <t>Valenza</t>
  </si>
  <si>
    <t>Ospedale Mons. Giovanni Galliano</t>
  </si>
  <si>
    <t>sic/anticendio</t>
  </si>
  <si>
    <t>Completamento adeguamento norme prevenzione incendi : realizzazione impianto rilevazione e allarme incendio, impianto sonoro di emergenza, impianto illuminazione di sicurezza e porte tagliafuoco - 4° lotto – piano interrato</t>
  </si>
  <si>
    <t>Completamento adeguamento norme prevenzione incendi : realizzazione impianto rilevazione e allarme incendio, impianto sonoro di emergenza, impianto illuminazione di sicurezza e porte tagliafuoco - 3° lotto – piano 5°</t>
  </si>
  <si>
    <t>Reparti di degenza: intercettazione elettrica e impianto ventilazione ai piani - 1° lotto</t>
  </si>
  <si>
    <t>Adeguamento impianto gas medicali - 1° lotto</t>
  </si>
  <si>
    <t>Distretto via Alessandria</t>
  </si>
  <si>
    <t>Palazzina uffici presso Distretto via Alessandria</t>
  </si>
  <si>
    <t>Ex Villa Mater (uffici) : Sostituzione quadri elettrici, adeguamento impianto elettrico e illuminazione emergenza – Adeguamento archivi e depositi al piano terra</t>
  </si>
  <si>
    <t xml:space="preserve">Alessandria </t>
  </si>
  <si>
    <t xml:space="preserve">Realizzazione e integrazione impianti ai fini dell'adeguamento alla normativa antincendio ai sensi del D.M. 19/03/2015 </t>
  </si>
  <si>
    <t xml:space="preserve">Lavori di adeguamento normativo impianti d'allarme e antincendio dei locali adibiti a deposito al piano seminterrato Traumatologia del presidio ospedaliero </t>
  </si>
  <si>
    <t xml:space="preserve">Realizzazione e integrazione impianti ai fini dell'adeguamento alla normativa antincendio ai sensi del D.M. 19/03/2015, (Trasfusionale, Neurologia, Otorino, Amb. Cardiologia, Pronto Soccorso, Medicina Uomini)  </t>
  </si>
  <si>
    <t xml:space="preserve">Realizzazione nuova centrale di emergenza </t>
  </si>
  <si>
    <t>Distretto Arquata</t>
  </si>
  <si>
    <t>Completamento illuminazione di sicurezza</t>
  </si>
  <si>
    <t>Porte tagliafuoco nei reparti di degenza (depositi e corridoio). PTF locali tipo F: TAC, RMN,</t>
  </si>
  <si>
    <t xml:space="preserve">Reparti di degenza: Intercettazione elettrica e imp. ventilazione ai piani </t>
  </si>
  <si>
    <t xml:space="preserve">Adeguamento impianto gas medicali - 1° lotto </t>
  </si>
  <si>
    <t>Distretto Novi Ligure</t>
  </si>
  <si>
    <t>RSA Serravalle</t>
  </si>
  <si>
    <t>Porte tagliafuoco e realizzazione nuovi impianti: rivelazione ed allarme, EVAC, illuminazione di sicurezza</t>
  </si>
  <si>
    <t>Ovada</t>
  </si>
  <si>
    <t>Completamento adeguamento antincendio (ascensore e zona filtro)</t>
  </si>
  <si>
    <t>Adeguamento di compatibilità rete distribuzione gas medicali con sistema di compartimentazione antincendio e dispositivi di intercettazione manuale</t>
  </si>
  <si>
    <t>Completamento dell'adeguamento normativo dei magazzini di reparto</t>
  </si>
  <si>
    <t>Compartimentazione tac e risonanza in ottemperanza al Decreto Ministeriale 19/03/2015</t>
  </si>
  <si>
    <t xml:space="preserve">Gruppo pompe antincendio </t>
  </si>
  <si>
    <t xml:space="preserve">POLIAMBULATORIO CASTELNUOVO SCRIVIA </t>
  </si>
  <si>
    <t>Casa della Salute c/o ex Ospedale di Castelnuovo Scrivia Realizzazione impianto antincendio e compartimentazione</t>
  </si>
  <si>
    <t>strutture/impianti</t>
  </si>
  <si>
    <t xml:space="preserve">Rifacimento parte copertura monoblocco lato sud ovest </t>
  </si>
  <si>
    <t>Lavori edili ed impiantistici per sostituzione celle frigorifere camere mortuarie, compresa fornitura e posa di nuove celle.</t>
  </si>
  <si>
    <t xml:space="preserve">Potenziamento centrale frigorifera monoblocco ospedale </t>
  </si>
  <si>
    <t>Interventi di manutenzione straordinaria impianti elevatori per ripristino funzionalità</t>
  </si>
  <si>
    <t>Realizzazione impianto raffrescamento locale trasformatori</t>
  </si>
  <si>
    <t>Adeguamento reparto dialisi piano terra (creazione 1 p.l. Infettivi)</t>
  </si>
  <si>
    <t xml:space="preserve">Sostituzione UTA Dialisi </t>
  </si>
  <si>
    <t>Ampliamento ed adeguamento isola ecologica Ospedale a seguito segnalazione ufficio ecologia Comune Acqui 26.8.20 – rischio incremento tariffa</t>
  </si>
  <si>
    <t>Completamento sistemazione aree esterne, modifica viabilità interna e nuovo accesso - Delimitazione aree destinate a parcheggio utenti e dipendenti, rifacimento segnaletica orizzontale e verticale, isola ecologica. (2° lotto)</t>
  </si>
  <si>
    <t xml:space="preserve">Ex Villa Mater (uffici) : Nuovo impianto climatizzazione </t>
  </si>
  <si>
    <t>Alessandria</t>
  </si>
  <si>
    <t>EX OSPEDALE PSICHIATRICO S. GIACOMO</t>
  </si>
  <si>
    <t xml:space="preserve">Sostituzione impianto di climatizzazione Palazzina Uffici presso ex Psichiatrico </t>
  </si>
  <si>
    <t xml:space="preserve">Rifacimento facciata pericolante verso Via Mazzini e ripassatura copertura </t>
  </si>
  <si>
    <t xml:space="preserve">Ripristino facciata, sostituzione pluviali e rimozione perdite tetto ex Chiesa e sostituzione serramenti (LOTTO 1 : Tetti) </t>
  </si>
  <si>
    <t xml:space="preserve">Riparazione tetto mensa + facciata+serramenti      </t>
  </si>
  <si>
    <t xml:space="preserve">Impianto di condizionamento sala Chessa e sala multimediale </t>
  </si>
  <si>
    <t>Spostamento e sostituzione dei quadri elettrici posti nei locali seminterrati</t>
  </si>
  <si>
    <t xml:space="preserve">Realizzazione di controparete  all'interno del servizio di medico competente con tinteggiatura dei locali </t>
  </si>
  <si>
    <t xml:space="preserve">Rifacimento copertura e realizzazione impianto ascensore presso  ex sede ARPA. LOTTO 1 TETTO , LOTTO 2 ASCENSORE </t>
  </si>
  <si>
    <t>Serramenti e infissi: manutenzione straordinaria e nuove realizzazioni per Epidemiologia e Veterinari + pavimentazione veterinari</t>
  </si>
  <si>
    <t>Rifacimento impianto illuminazione locali seminterrati e bonifica degli stessi.</t>
  </si>
  <si>
    <t>Poliambulatorio Patria</t>
  </si>
  <si>
    <t>Rifacimento tetto Servizio Farmaceutico e e sostituzione porziome di recinzione verso via Ardigò e realizzazione segnaletica interna LOTTO 1 Tetto e sistemazione parziale piazzale</t>
  </si>
  <si>
    <t>Rifacimento tratti di muro di cinta V.le Giolitti /S.da Pozzo S.Evasio</t>
  </si>
  <si>
    <t xml:space="preserve">URGENTE Rifacimento nuova cabina elettrica 1 di MT (struttureìa, armadi e collegamenti) </t>
  </si>
  <si>
    <t xml:space="preserve">Rifacimento tratti di muro di cinta Via IV Novembre ang. Mortuario </t>
  </si>
  <si>
    <t xml:space="preserve">Alluvioni del 13.10.2014 e del 21.10.2019 - Regimazione delle acque meteoriche provenienti da terreni e strade circostanti gli edifici facenti parte del presidio ospedaliero - Spostamento collettore acque bianche provenienti da terreno di privati su via Valgelata – </t>
  </si>
  <si>
    <t>Alluvioni del 13.10.2014 e del 21.10.2019 - Quadri elettrici e UPS a servizio del blocco operatorio e dell'area ambulatori e laboratori, fornitura nuovi quadri e trasferimento linee dal piano interrato al piano terra</t>
  </si>
  <si>
    <t xml:space="preserve">Tinteggiatura ambienti sanitari </t>
  </si>
  <si>
    <t>Rifacimento pavimentazione ammalorata corridoio collegamento piano terra</t>
  </si>
  <si>
    <t xml:space="preserve">Fornitura e posa di zanzariere a tutte le finestre del piano 6° </t>
  </si>
  <si>
    <t xml:space="preserve">Fornitura e posa di nuovi serramenti esterni ammalorati (n°75 circa), uffici lato via Raggio </t>
  </si>
  <si>
    <t xml:space="preserve">Ambulatori pediatria piano terra - Modesti interventi edili ed impiantistici di adeguamento </t>
  </si>
  <si>
    <t xml:space="preserve">Rimozione sottocopertura in amianto e rifacimento della copertura blocco uffici via Raggio (mq 950) </t>
  </si>
  <si>
    <t>Ripristino impermeabilizzazioni canali di gronda monoblocco degenze e rifacimento intonaci sottostanti</t>
  </si>
  <si>
    <t>Rifacimento impermeabilizzazione soletta di copertura del blocco operatorio e terrazzi piano 5°</t>
  </si>
  <si>
    <t>RSA di Serravalle Scrivia, via Giani</t>
  </si>
  <si>
    <t>Antiche mura a confine. Messa in sicurezza dei contrafforti di contenimento</t>
  </si>
  <si>
    <t>Sistemazione area esterna zona cucina adibita a parcheggio auto aziendali e delimitazione isola ecologica</t>
  </si>
  <si>
    <t>Parco Villa Gabrieli</t>
  </si>
  <si>
    <t xml:space="preserve">Messa in sicurezza, monitoraggio, controllo della stabilità e successivo rifacimento di parte del muro perimetrale di contenimento, a confine tra la proprietà ASL e la pubblica via Carducci </t>
  </si>
  <si>
    <t>Sistemazione aree esterne adibite a parcheggio – adeguamento cancellate</t>
  </si>
  <si>
    <t>Laboratorio Analisi (2p) : rifacimento impianti elettrici</t>
  </si>
  <si>
    <t xml:space="preserve">interventi migliorativi  su impianti elevatori </t>
  </si>
  <si>
    <t>Rifacimento linee idriche ammalorate</t>
  </si>
  <si>
    <t>Rifacimento servizi igienici degenze</t>
  </si>
  <si>
    <t>OSPEDALE  ex Mauriziano</t>
  </si>
  <si>
    <t xml:space="preserve">Messa in sicurezza ringhiere e balconi (in sostituzione di quelli esistenti disancorati) e altri interventi edilizi. </t>
  </si>
  <si>
    <t xml:space="preserve">Ex Ospedale San Marco </t>
  </si>
  <si>
    <t xml:space="preserve">Restauro strutturale e risanamento dell'Ala Nord e del corpo centrale sul'antica porta urbana </t>
  </si>
  <si>
    <t xml:space="preserve">Interventi su richiesta datori di lavoro delegati </t>
  </si>
  <si>
    <t>interventi su richiesta datore di lavoro delegati</t>
  </si>
  <si>
    <t xml:space="preserve">CONTRATTUALIZZATI </t>
  </si>
  <si>
    <t xml:space="preserve">Casale </t>
  </si>
  <si>
    <t>Casale / Valenza</t>
  </si>
  <si>
    <t xml:space="preserve">Fornitura MATERIALE ELETTRICO </t>
  </si>
  <si>
    <t>Alessandria / Tortona</t>
  </si>
  <si>
    <t xml:space="preserve">Novi </t>
  </si>
  <si>
    <t>Novi / Acqui / Ovada</t>
  </si>
  <si>
    <t xml:space="preserve">Attrezzature ANTINCENDIO e PORTE TAGLIAFUOCO </t>
  </si>
  <si>
    <t>FONDO INCENTIVANTE</t>
  </si>
  <si>
    <t xml:space="preserve">Interventi straordinari GAS MEDICALI </t>
  </si>
  <si>
    <t xml:space="preserve">Interventi straordinari IMPIANTI ELEVATORI </t>
  </si>
  <si>
    <t>Manutenzione straordinaria EDILE CASALE /VALENZA</t>
  </si>
  <si>
    <t>Manutenzione straordinaria EDILE ALESSANDRIA TORTONA</t>
  </si>
  <si>
    <t>Interventi straordinari EDILE NOVI</t>
  </si>
  <si>
    <t>Acqui / Ovada</t>
  </si>
  <si>
    <t xml:space="preserve">Interventi straordinari EDILE ACQUI OVADA </t>
  </si>
  <si>
    <t xml:space="preserve">GESTIONE CALORE Interventi straordinari </t>
  </si>
  <si>
    <t>GESTIONE CALORE Nuova centrale frigorifera</t>
  </si>
  <si>
    <t>GESTIONE CALORE Nuova centrale termica EX MAURIZIANO</t>
  </si>
  <si>
    <t>GESTIONE CALORE Riqualificazione tecnologica</t>
  </si>
  <si>
    <t xml:space="preserve">ASL AL </t>
  </si>
  <si>
    <t>anno 2025</t>
  </si>
  <si>
    <t xml:space="preserve">DGR 7-1492 12/08/2020  - PROGETTO ARCURI - </t>
  </si>
  <si>
    <t xml:space="preserve">INTERVENTI RIORGANIZZAZIONE OSPEDALIERA </t>
  </si>
  <si>
    <t xml:space="preserve">DGR 31-8859 del 29/04/2019 </t>
  </si>
  <si>
    <t>PNRR MISSIONE 6 SALUTE - DECRETO 17-4952 del 29/04/2022</t>
  </si>
  <si>
    <t>Case della Comunità e presa in carico della persona</t>
  </si>
  <si>
    <t>via Libarna n.267</t>
  </si>
  <si>
    <t>PNRR</t>
  </si>
  <si>
    <t>via XXV Aprile n.22</t>
  </si>
  <si>
    <t>via papa Giovanni XXIII n.1</t>
  </si>
  <si>
    <t>via Cavour n.62/a</t>
  </si>
  <si>
    <t>via Ortigara n.4</t>
  </si>
  <si>
    <t>via Milazzo n.1</t>
  </si>
  <si>
    <t>Trino Vc.se</t>
  </si>
  <si>
    <t>via Circonvallazione ovest 24/28</t>
  </si>
  <si>
    <t xml:space="preserve">Valenza </t>
  </si>
  <si>
    <t>strada Alessandria n.1</t>
  </si>
  <si>
    <t>via Pacinotti n.38</t>
  </si>
  <si>
    <t>DGR 2 - 3900  / 2018</t>
  </si>
  <si>
    <t>Centrali operative territoriali (COT) - COT</t>
  </si>
  <si>
    <t xml:space="preserve">Centrali operative territoriali (COT) - DEVICE </t>
  </si>
  <si>
    <t>Rafforzamento dell'assistenza sanitaria intermedia e delle sue strutture (Ospedali di Comunità)</t>
  </si>
  <si>
    <t>viale Giolitti n.2</t>
  </si>
  <si>
    <t>salita della Bricchetta n.1</t>
  </si>
  <si>
    <t xml:space="preserve">Novi Ligure </t>
  </si>
  <si>
    <t xml:space="preserve">Casale  Monferrato / Novi Ligure </t>
  </si>
  <si>
    <t xml:space="preserve">Ammodernamento parco tecnologico digitale ospedaliero (digitalizzazione DEA) </t>
  </si>
  <si>
    <t xml:space="preserve">DGR 5-4629 ANTISISMICA </t>
  </si>
  <si>
    <t>via B. Ruffini n.22</t>
  </si>
  <si>
    <t>PNC</t>
  </si>
  <si>
    <t>Verso un ospedale sicuro e sostenibile</t>
  </si>
  <si>
    <t>via Fatebenefratelli n.1</t>
  </si>
  <si>
    <t xml:space="preserve">via XX Settembre  </t>
  </si>
  <si>
    <t xml:space="preserve">Tortona </t>
  </si>
  <si>
    <t xml:space="preserve">Adeguamento antncendio vani scala </t>
  </si>
  <si>
    <t xml:space="preserve">Rifacimento tratti di muro di cinta Viale Giolitti ang. Via Boverio  - S.da Pozzo S.Evasio fine corsa </t>
  </si>
  <si>
    <t xml:space="preserve">Asfaltatura percorsi danneggiati di viabilità esterna  3° LOTTO </t>
  </si>
  <si>
    <t xml:space="preserve">Adeguamento funzionale e messa a norma D.Lgs. 81/08 RADIOLOGIA - area ecografia/locali mammografia </t>
  </si>
  <si>
    <t xml:space="preserve">P.O. di TORTONA "SS. Antonio e Margherita": Piano di riorganizzazione dei punti di erogazione (2° lotto): interventi strutturali ed impiantistici finalizzati alla creazione di un area di Riabilitazione al secondo piano. </t>
  </si>
  <si>
    <t xml:space="preserve">INTERVENTI DI SICUREZZA ANTINCENDIO </t>
  </si>
  <si>
    <t xml:space="preserve">Lavori di adeguamento normativa antincendio del reparto Emodialisi </t>
  </si>
  <si>
    <t xml:space="preserve">DGR 7-1492 - 12/08/2020 - PROGETTO ARCURI </t>
  </si>
  <si>
    <t>Ambito Novi Ligure</t>
  </si>
  <si>
    <t xml:space="preserve">PNRR MISSIONE 6 SALUTE </t>
  </si>
  <si>
    <t>Arquata Scrivia</t>
  </si>
  <si>
    <t>Trino VC.se</t>
  </si>
  <si>
    <t xml:space="preserve">CASA DELLA COMUNITA'   CdC </t>
  </si>
  <si>
    <t xml:space="preserve">CENTRALI OPERATIVE TERRITORIALI     COT </t>
  </si>
  <si>
    <t xml:space="preserve">OSPEDALI DI COMUNITA'   ODC </t>
  </si>
  <si>
    <t>Anno 2025</t>
  </si>
  <si>
    <t>DGR 5-4629 ANTISISMICA</t>
  </si>
  <si>
    <t xml:space="preserve">INTERVENTI  STRUTTURE SICUREZZA IMPIANTI  </t>
  </si>
  <si>
    <t>P.O. di Acqui Terme: Revisione logistica reparti e servizi (interventi edili ed impiantistici) – Adeguamento ambulatori ortopedia e sala gessi al piano 1° - Adeguamento locale per nuova collocazione sala preparazione chirurgia complessa al piano 2° -  Adeguamento locale al piano terra da destinare a sala riunioni -   ecc</t>
  </si>
  <si>
    <t>P.O. di Acqui Terme - Radiologia piano 1° - Opere edili ed impiantistiche per collocazione nuova TAC e conseguente ricollocazione accettazione e sala d'attesa (esclusi interventi antincendio: compartimentazione locali Tipo F , ecc.)</t>
  </si>
  <si>
    <t>Completamento interventi Terapia Intensiva e Semintensiva al piano 1° (Arcuri): fornitra e posa di gruppo di continuità, porte interne, completamento sistema di chiamata, motorizzazione tapparelle e allaccio gas medicali.</t>
  </si>
  <si>
    <t xml:space="preserve">Nuova sala settoria e ristrutturazione camera mortuaria </t>
  </si>
  <si>
    <t>Completamento nuovi spogliatoi personale sanitario al piano seminterrato - Interventi edili ed impiantistici</t>
  </si>
  <si>
    <t>Ricollocazione servizi dislocati in Villa Gabrieli (DSPO e Tecnico tecnologie Biomediche), al fine del contenimento energetico e del risparmio spese utenze. Minime opere edili ed impiantstiche per adeguamento locali presso l'ospedale.</t>
  </si>
  <si>
    <t>Adeguamento normativo cabina elettrica C piano seminterrato (sostituzione quadri, rimozione cablaggi non più in uso, ecc.)</t>
  </si>
  <si>
    <t>Interventi edili ed impiantistici per adeguamento locale centralino al piano terra da destinare a COGE</t>
  </si>
  <si>
    <t>Impianto EVAC a tutti i piani esclusi terra e 1° - 3 lotto (piano interrato)</t>
  </si>
  <si>
    <t>Sostituzione GE cabina blocco operatorio (fornitura, isntallazione, cablaggio ed opere accessorie)</t>
  </si>
  <si>
    <t xml:space="preserve">Interventi edili ed impiantistici per adeguamento locale centralino al piano terra da destinare a COGE </t>
  </si>
  <si>
    <t>Interventi edili ed impiantistici per adeguamento locale centralino al piano rialzato da destinare a COGE</t>
  </si>
  <si>
    <t>Adeguamento impianto gas medicali - 2° lotto</t>
  </si>
  <si>
    <t xml:space="preserve">Distretto Sanitario via XXV Aprile </t>
  </si>
  <si>
    <t>Primo lotto interventi di adeguamento antincendio parte piano terra - in attesa di interventi PNRR</t>
  </si>
  <si>
    <r>
      <t>Novi Ligu</t>
    </r>
    <r>
      <rPr>
        <b/>
        <sz val="8"/>
        <rFont val="Arial"/>
        <family val="2"/>
      </rPr>
      <t>re</t>
    </r>
  </si>
  <si>
    <t>Rifacimento parte di pavimentazione ammalorata DH, sbarco ascensori p3°, ambulatori p2°, reparti diversi e porticato esterno</t>
  </si>
  <si>
    <t>Adeguamento celle frigorifere camere mortuarie</t>
  </si>
  <si>
    <t>sic/antincendio</t>
  </si>
  <si>
    <t xml:space="preserve">Implementazione impianto rilevazione incendio P.O. </t>
  </si>
  <si>
    <t>Rifacimento edile ed impiantistico locali Ex Dialisi per trasferimento Servizio Tecnico, Lavori propedeutici all’avvio del PNRR.</t>
  </si>
  <si>
    <t>Interventi edili ed impiantistici su Area CED e Stamperia. Lavori propedeutici all’avvio PNRR, COT e CDC.</t>
  </si>
  <si>
    <t>POLIAMBULATORIO “L. PATRIA”</t>
  </si>
  <si>
    <t>Sostituzione gruppo frigo poliambulatorio” L. Patria”piano primo</t>
  </si>
  <si>
    <t>Ricoibentazione tubazioni precedentemente rimosse dall’amianto  presso i padiglioni "A" "B" e "C"   e pulizia dei locali trattati.</t>
  </si>
  <si>
    <t>Realizzazione di nuova sede CUA 116-117 presso Pad. “B” Ex  O. Psichiatrico</t>
  </si>
  <si>
    <t>Riqualificazione porzione locali ex lavanderia</t>
  </si>
  <si>
    <r>
      <t xml:space="preserve">CENTRALI OPERATIVE TERRITORIALI  </t>
    </r>
    <r>
      <rPr>
        <b/>
        <i/>
        <sz val="11"/>
        <rFont val="Calibri"/>
        <family val="2"/>
      </rPr>
      <t xml:space="preserve"> DEVICE</t>
    </r>
  </si>
  <si>
    <t>30.0000,00</t>
  </si>
  <si>
    <t>Lavori edili e impiantistici per realizzazione locale tecnico UPS Blocco Operatorio 1 piano e relativo allacciamento dell’apparecchiatura con quadro elettrico di parallelo</t>
  </si>
  <si>
    <t>Manutenzione straordinaria Gruppo Elettrogeno Goffi</t>
  </si>
  <si>
    <t>Rifacimento impianto di chiamata infermieri reparto Chirurgia</t>
  </si>
  <si>
    <t xml:space="preserve">Radiologia – Rifacimento pavimentazione corridoi (area diagnostica) e impermeabilizzazione copertura ammalorata </t>
  </si>
  <si>
    <t>Sistemazione aree esterne adibite a parcheggio (asfaltature, delimitazione stalli, ecc.)</t>
  </si>
  <si>
    <t>Adeguamento normativo illuminazione parcheggi ed aree esterne</t>
  </si>
  <si>
    <t>Sostituzione UTA a servizio cucina centrale</t>
  </si>
  <si>
    <t>Sistemazione aree esterne adibite a parcheggio - Percorsi pedonali protetti</t>
  </si>
  <si>
    <t>Rifacimento segnaletica orizzontale, parcheggi e percorsi</t>
  </si>
  <si>
    <t>Prop DE 171/23</t>
  </si>
  <si>
    <t xml:space="preserve">Adeguamento locale per nuova Mammografia  </t>
  </si>
  <si>
    <t>Porte tagliafuoco locali tipo F  (filtro) e alcuni depositi di piano - 1° lotto</t>
  </si>
  <si>
    <t xml:space="preserve">Rotonda piani terra e 1° : interventi strutturali con malte anti corrosive, ripristino sagome perimetro; asportazione e rifacimento di intonaco a rischio distacco magazzino dialisi pt e sbarco p1°; </t>
  </si>
  <si>
    <t>DT 1866/22</t>
  </si>
  <si>
    <t>DT 1 02/01/2023</t>
  </si>
  <si>
    <t>DT 1921 29/12/23</t>
  </si>
  <si>
    <t xml:space="preserve">Completamento vari piani per adeguamento strutturale antincendio </t>
  </si>
  <si>
    <t>Acquisto attrezzature da programmare in base al criterio di indifferibilità dell'intervento</t>
  </si>
  <si>
    <t>NB Il presente piano investimenti, per la parte relativa agli interventi ed alle acquisizioni tramite rettifica del contributo in conto esercizio,</t>
  </si>
  <si>
    <t xml:space="preserve">NON ha natura autorizzatoria, stante il superamento dell valore ammesso a rettifica. Pertanto ciascun intervento da effettuarsi sarà oggetto di </t>
  </si>
  <si>
    <t>specifico provvedimento deliberativo, in base alla effettiva indifferibilità ed urgenza, nonché all'indispensabilità al fine di garantire</t>
  </si>
  <si>
    <t>la sicurezza dei lavoratori e degli utenti / il mantenimento dell'erogazione dei servizi.</t>
  </si>
  <si>
    <t>Potenziamento</t>
  </si>
  <si>
    <t>Beni</t>
  </si>
  <si>
    <t>SANITARIO</t>
  </si>
  <si>
    <t>STIMOLATORE TRANSCRANICO NON INVASIVO A CORRENTE MONO E BIDIREZIONALE</t>
  </si>
  <si>
    <t>NOVI</t>
  </si>
  <si>
    <t>Obsolescenza, non funzionante</t>
  </si>
  <si>
    <t>ELETTROECONOMALE</t>
  </si>
  <si>
    <t>UPS parziale</t>
  </si>
  <si>
    <t>SANITARIA</t>
  </si>
  <si>
    <t>Postatile per radioscopia</t>
  </si>
  <si>
    <t>CASALE</t>
  </si>
  <si>
    <t>Obbligo normativo</t>
  </si>
  <si>
    <t>ACCESSORI VENTILATORE AIR LIQUID</t>
  </si>
  <si>
    <t>ELETTROECONOMALI</t>
  </si>
  <si>
    <t>n. 2 fotometri</t>
  </si>
  <si>
    <t>ALESSANDRIA</t>
  </si>
  <si>
    <t>Carrello emergenza</t>
  </si>
  <si>
    <t>robot chirurgico</t>
  </si>
  <si>
    <t>TORTONA</t>
  </si>
  <si>
    <t>carrello sollevatore elettrico (o pneumatico)</t>
  </si>
  <si>
    <t>ETTROECONOMALE</t>
  </si>
  <si>
    <t>apparecchio sollevatore elettrico (o pneumatico)</t>
  </si>
  <si>
    <t>ACQUI</t>
  </si>
  <si>
    <t>Celle frigorifero mortuarie</t>
  </si>
  <si>
    <t>OVADA</t>
  </si>
  <si>
    <t>carrello emergenza</t>
  </si>
  <si>
    <t>ecg</t>
  </si>
  <si>
    <t>componenti accessorie ventilatori da trasporto Monnal T 60</t>
  </si>
  <si>
    <t>Ventilatori da trasporto</t>
  </si>
  <si>
    <t>ventilatori da trasporto</t>
  </si>
  <si>
    <t>centrifuga da banco</t>
  </si>
  <si>
    <t>Pannello digitale</t>
  </si>
  <si>
    <t>n. 2 ventilatori polmonari</t>
  </si>
  <si>
    <t>Soft PC</t>
  </si>
  <si>
    <t>MATERIALE INFORMATICO GENERICO</t>
  </si>
  <si>
    <t>postazioni informatiche e telefoniche</t>
  </si>
  <si>
    <t>ecografo portatile</t>
  </si>
  <si>
    <t>ecografo portatile completo di sonda lineare, sonda convex e stampante medicale  b/n</t>
  </si>
  <si>
    <t>apparecchiature Tourniquet</t>
  </si>
  <si>
    <t>ventilatori polmonari</t>
  </si>
  <si>
    <t>Frigorifero</t>
  </si>
  <si>
    <t>Frigorifero reagenti</t>
  </si>
  <si>
    <t>Congelatore -40</t>
  </si>
  <si>
    <t>ECONOMALI</t>
  </si>
  <si>
    <t>prot. n. 148550 del 02.12.2023 relativo a richiesta di fornitura arredi per nuova sede CUA 1161117 di Alessandria</t>
  </si>
  <si>
    <t>portatile per radioscopia digitale con arco a C</t>
  </si>
  <si>
    <t>bilancia per neonati</t>
  </si>
  <si>
    <t>lampada scialitica con base a terra</t>
  </si>
  <si>
    <t>rilevatore di battito fetale</t>
  </si>
  <si>
    <t>rilevatore battito fetale</t>
  </si>
  <si>
    <t>VALENZA</t>
  </si>
  <si>
    <t>lampade scialitiche con base a terra</t>
  </si>
  <si>
    <t>ecografo con sonda transaddominale convex 3,5 Mhz e sonda transvaginale 7Mhz</t>
  </si>
  <si>
    <t>barella regolabile in altezza per salme</t>
  </si>
  <si>
    <t>Non funzionante</t>
  </si>
  <si>
    <t>stazione di elaborazione Case per Prova da sforzo</t>
  </si>
  <si>
    <t>distruggi documenti</t>
  </si>
  <si>
    <t>letto elettrico per terapia intensiva UTIC</t>
  </si>
  <si>
    <t>defibrillatore DAE</t>
  </si>
  <si>
    <t>sollevatore elettrico per movimentare le salme</t>
  </si>
  <si>
    <t>elettrocardiografo compatibile con collegamento SCRIBE Mortara</t>
  </si>
  <si>
    <t>sollevatore container</t>
  </si>
  <si>
    <t>INFORMATICA</t>
  </si>
  <si>
    <t>stampanti laser B/N</t>
  </si>
  <si>
    <t>lettori barcode</t>
  </si>
  <si>
    <t>carrello da trasporto</t>
  </si>
  <si>
    <t>carrello porta container</t>
  </si>
  <si>
    <t>datalogger</t>
  </si>
  <si>
    <t>termometri</t>
  </si>
  <si>
    <t>lettino elettrico visite</t>
  </si>
  <si>
    <t>ECONOMALE</t>
  </si>
  <si>
    <t>carrozzina</t>
  </si>
  <si>
    <t>armadio per farmaci con chiave</t>
  </si>
  <si>
    <t>lettino visita elettrico</t>
  </si>
  <si>
    <t>carrozzine</t>
  </si>
  <si>
    <t>lavapadelle</t>
  </si>
  <si>
    <t>deambulatori</t>
  </si>
  <si>
    <t>letto elettrico</t>
  </si>
  <si>
    <t>Barella</t>
  </si>
  <si>
    <t>Obsolescenza</t>
  </si>
  <si>
    <t>ECOGRAFO</t>
  </si>
  <si>
    <t>Ecografo con sistema di guida per impianti PIC</t>
  </si>
  <si>
    <t>Ecografo dedicato con sistema di guida per posizionamento PIC</t>
  </si>
  <si>
    <t>ecografo ginecologico</t>
  </si>
  <si>
    <t>ecotomografo multidisciplinare</t>
  </si>
  <si>
    <t>PNRR GA</t>
  </si>
  <si>
    <t>ecografo multidisciplinare</t>
  </si>
  <si>
    <t>incubatrice da trasporto</t>
  </si>
  <si>
    <t>congelatore reperti provenienti da violenze sessuali</t>
  </si>
  <si>
    <t>ecografo cardiologico</t>
  </si>
  <si>
    <t>Ecotomografo multidisciplinare</t>
  </si>
  <si>
    <t>Angiografo digitale</t>
  </si>
  <si>
    <t>spirometro portatile</t>
  </si>
  <si>
    <t>stereo test di lang per bambini</t>
  </si>
  <si>
    <t>frontifocometro</t>
  </si>
  <si>
    <t>Attrezzature varie</t>
  </si>
  <si>
    <t>MAMMOGRAFO</t>
  </si>
  <si>
    <t>mammografo con tomosintesi</t>
  </si>
  <si>
    <t>DIAGNOSTICA RADIOLOGICA</t>
  </si>
  <si>
    <t>diagnostica radiologica ortostasi</t>
  </si>
  <si>
    <t>diagnostica digitale diretta con tavolo telecomandato</t>
  </si>
  <si>
    <t>diagnostica telecomandata</t>
  </si>
  <si>
    <t>diagnostica digitale telecomandata</t>
  </si>
  <si>
    <t>Diagnostica digitale</t>
  </si>
  <si>
    <t>diagnostica digitale</t>
  </si>
  <si>
    <t>sistema polifunzionale per radiologia digitale diretta per esami di Pronto Soccorso</t>
  </si>
  <si>
    <t>PORTATILE PER RADIOGRAFIA, APPARECCHIO</t>
  </si>
  <si>
    <t>apparecchiatura RX portatile per esami di reparto</t>
  </si>
  <si>
    <t>PPP</t>
  </si>
  <si>
    <t>TOMOGRAFO A RISONANZA MAGNETICA ( NMR )</t>
  </si>
  <si>
    <t>Tomografo a risonanza magnetica 1,5T</t>
  </si>
  <si>
    <t>ANGIOGRAFIA DIGITALE</t>
  </si>
  <si>
    <t>angiografo cardiologico</t>
  </si>
  <si>
    <t>SISTEMA DI SCOPIA (INTENS. DI BRILLANZA + CATENA T</t>
  </si>
  <si>
    <t>arco a C - ortopedia/urologia</t>
  </si>
  <si>
    <t>angiografo</t>
  </si>
  <si>
    <t>Mammografo</t>
  </si>
  <si>
    <t>Apparecchiatura RX portatile per Radiologia Domici</t>
  </si>
  <si>
    <t>Apparecchiatura RX portatile per Radiologia Domiciliare</t>
  </si>
  <si>
    <t>Ortopantomografo digitale o TC cone beam</t>
  </si>
  <si>
    <t>Telecomandato radiologico digitale diretto</t>
  </si>
  <si>
    <t>Mammografo digitale</t>
  </si>
  <si>
    <t>iniettore angiografico per TC</t>
  </si>
  <si>
    <t>TC multislices</t>
  </si>
  <si>
    <t>Sistema di radiologia digitale diretta con tavolo</t>
  </si>
  <si>
    <t>Sistema di radiologia digitale diretta con tavolo telecomandato</t>
  </si>
  <si>
    <t>sistema polifunzionale per radiologia digitale dir</t>
  </si>
  <si>
    <t>sistema polifunzionale per radiologia digitale diretta (DR) per esami di pronto soccorso che permetta di eseguire prestazioni senza dover sbarellare il pz, anche urgenti, con tubo rotante e con stativ</t>
  </si>
  <si>
    <t>Apparecchiatura RX portatile digitale diretto per</t>
  </si>
  <si>
    <t>Apparecchiatura RX portatile digitale diretto per esami a letto</t>
  </si>
  <si>
    <t>Apparecchio di brillanza per sala operatoria</t>
  </si>
  <si>
    <t>Sistema polifunzionale per radiologia digitale dir</t>
  </si>
  <si>
    <t>Sistema polifunzionale per radiologia digitale diretta (DR) per esami di pronto soccorso che permetta di eseguire prestazioni senza dover sbarellare il pz, anche urgenti, con tubo rotante e con stativ</t>
  </si>
  <si>
    <t>almeno 64 banchi</t>
  </si>
  <si>
    <t>TC Multislices</t>
  </si>
  <si>
    <t>iniettore angiografico per RM</t>
  </si>
  <si>
    <t>dotata di software elaborazione cardiaco e perfusi</t>
  </si>
  <si>
    <t>RM 1.5 Tesla</t>
  </si>
  <si>
    <t>Sistema di radiologia digitale diretta con tavolo telecomandato anche per esami di pronto soccorso</t>
  </si>
  <si>
    <t>dotata di software cardiaco e perfusionale cerebra</t>
  </si>
  <si>
    <t>stazione di elaborazione per RM 1,5 t</t>
  </si>
  <si>
    <t>Gas detector HLX2000-NH3</t>
  </si>
  <si>
    <t>Luxmetro testo 540, comprensivo di custodia protettiva, protocollo di taratura e batterie</t>
  </si>
  <si>
    <t>Elettrocardiografo</t>
  </si>
  <si>
    <t>Tavolo per bilancia</t>
  </si>
  <si>
    <t>vedere caratteristiche e misure della cappa in uso</t>
  </si>
  <si>
    <t>Cappa a flusso laminare verticale</t>
  </si>
  <si>
    <t>Data logger per tracciatura temperatura</t>
  </si>
  <si>
    <t>Frigorifero congelatore cubatura piccola (minima) - 20°C</t>
  </si>
  <si>
    <t>fuori uso</t>
  </si>
  <si>
    <t>Monoanta</t>
  </si>
  <si>
    <t>Frigorifero per farmaci</t>
  </si>
  <si>
    <t>anche a pozzetto</t>
  </si>
  <si>
    <t>Contatore Geiger con rilevazione alfa-beta-gamma</t>
  </si>
  <si>
    <t>MONOANTA - MISURE INDICATIVE: LARGHEZZA CM 80 - PR</t>
  </si>
  <si>
    <t>Frigorifero 2° - 8°</t>
  </si>
  <si>
    <t>Tester sostanze polari totali olio di frittura</t>
  </si>
  <si>
    <t>Lampada da tavolo</t>
  </si>
  <si>
    <t>Cappa da laboratorio</t>
  </si>
  <si>
    <t>Centrifuga da banco - da laboratorio</t>
  </si>
  <si>
    <t>CENTRALE DI CONTROLLO TV C.C.</t>
  </si>
  <si>
    <t>Telecamera C/C e relativo monitor</t>
  </si>
  <si>
    <t>PRESSIONE POSITIVA CONTINUA (CPAP), APPARECCHIO PE</t>
  </si>
  <si>
    <t>nCPAP neonatale</t>
  </si>
  <si>
    <t>Pompa siringa (gia' ripetutamente richieste)</t>
  </si>
  <si>
    <t>EMOGASANALIZZATORE</t>
  </si>
  <si>
    <t>Emogasanalizzatore POCT</t>
  </si>
  <si>
    <t>MONITOR PARAMETRI EMODINAMICI/RESPIRATORI</t>
  </si>
  <si>
    <t>Monitor multiparametrico</t>
  </si>
  <si>
    <t>ECOTOMOGRAFO</t>
  </si>
  <si>
    <t>Ecografo (gia' richiesto)</t>
  </si>
  <si>
    <t>INCUBATRICE NEONATALE DA TRASPORTO</t>
  </si>
  <si>
    <t>Incubatrice da trasporto compatibile con ambulanza</t>
  </si>
  <si>
    <t>SCALDA BIBERON</t>
  </si>
  <si>
    <t>Scaldabiberon ad aria</t>
  </si>
  <si>
    <t>nCPAP pediatrico</t>
  </si>
  <si>
    <t>poct</t>
  </si>
  <si>
    <t>Bilirubinometro transcutaneo (gia' richiesto)</t>
  </si>
  <si>
    <t>Ecografo</t>
  </si>
  <si>
    <t>Emogasanalizzatore poct</t>
  </si>
  <si>
    <t>LETTINO VISITA</t>
  </si>
  <si>
    <t>lettino visite elettrico ad altezza variabile</t>
  </si>
  <si>
    <t>SD-OCT/ Fundus</t>
  </si>
  <si>
    <t>armadio farmaci con chiusura a chiave</t>
  </si>
  <si>
    <t>ablatore con punta</t>
  </si>
  <si>
    <t>contrangolo odontoiatrico</t>
  </si>
  <si>
    <t>turbina odontoiatrica</t>
  </si>
  <si>
    <t>RIUNITO DENTISTICO</t>
  </si>
  <si>
    <t>riunito odontoiatrico</t>
  </si>
  <si>
    <t>apparecchio per monitoraggio p.arteriosa con softw</t>
  </si>
  <si>
    <t>apparecchio per monitoraggio p.arteriosa con software da installare su pc</t>
  </si>
  <si>
    <t>bilancia pesapersone</t>
  </si>
  <si>
    <t>distruggidocumenti</t>
  </si>
  <si>
    <t>ecografo con sonda</t>
  </si>
  <si>
    <t>Ecografo con sonda</t>
  </si>
  <si>
    <t>sfigmomanometro per pazienti obesi</t>
  </si>
  <si>
    <t>misuratore digitale della p. arteriosa</t>
  </si>
  <si>
    <t>pulsossimetro professionale</t>
  </si>
  <si>
    <t>lettino elettrico articolato</t>
  </si>
  <si>
    <t>frigorifero per alimenti</t>
  </si>
  <si>
    <t>congelatore verticale -30/-40°C</t>
  </si>
  <si>
    <t>centrifuga per provette</t>
  </si>
  <si>
    <t>carrello</t>
  </si>
  <si>
    <t>frigorifero per reagenti</t>
  </si>
  <si>
    <t>armadio documenti</t>
  </si>
  <si>
    <t>sgabelli</t>
  </si>
  <si>
    <t>centrifuga perprovette</t>
  </si>
  <si>
    <t>frigoemoteca</t>
  </si>
  <si>
    <t>scongelatore plasma</t>
  </si>
  <si>
    <t>carrello per le emergenze</t>
  </si>
  <si>
    <t>centrifuga per sacche</t>
  </si>
  <si>
    <t>agitatore piastrinico</t>
  </si>
  <si>
    <t>bagno termostatato per provette</t>
  </si>
  <si>
    <t>IMPEDENZOMETRO</t>
  </si>
  <si>
    <t>impedenzometro</t>
  </si>
  <si>
    <t>autoclave 24 l</t>
  </si>
  <si>
    <t>turbine odontoiatriche</t>
  </si>
  <si>
    <t>ABLATORE</t>
  </si>
  <si>
    <t>Ablatore</t>
  </si>
  <si>
    <t>BILANCIA PESA-NEONATI</t>
  </si>
  <si>
    <t>LAMPADA SCIALITICA MOBILE</t>
  </si>
  <si>
    <t>RILEVATORE DOPPLER BATTITO CARDIACO-FETALE</t>
  </si>
  <si>
    <t>rilevatore del battito fetale ( sonicad )</t>
  </si>
  <si>
    <t>rilevatore battito fetale ( sonicad )</t>
  </si>
  <si>
    <t>ecografo con sonda transaddominale convex 3,5 mhz e sonda transvaginale</t>
  </si>
  <si>
    <t>siringa aria/acqua mini light Luzzani</t>
  </si>
  <si>
    <t>contrangolo odontoiatrico anello blue</t>
  </si>
  <si>
    <t>turbina odontoiatrica attacco Kavo</t>
  </si>
  <si>
    <t>ABLATORE TARTARO</t>
  </si>
  <si>
    <t>ablatore tartaro</t>
  </si>
  <si>
    <t>micromotore odontoiatrico</t>
  </si>
  <si>
    <t>turbina odontoiatrica nsk a fibre ottiche</t>
  </si>
  <si>
    <t>AUTOCLAVE</t>
  </si>
  <si>
    <t>autoclave 24 litri</t>
  </si>
  <si>
    <t>micromotore odontoiatrico anello blu a fibre ottiche</t>
  </si>
  <si>
    <t>manipolo ablatore con punta</t>
  </si>
  <si>
    <t>Lampada alogena odontoiatrica</t>
  </si>
  <si>
    <t>bollitore per cera resina</t>
  </si>
  <si>
    <t>lampada alogena odontoiatrica</t>
  </si>
  <si>
    <t>Autoclave</t>
  </si>
  <si>
    <t>micromotore</t>
  </si>
  <si>
    <t>turbina</t>
  </si>
  <si>
    <t>OCT con Fundus Camera</t>
  </si>
  <si>
    <t>Moleculight unico device</t>
  </si>
  <si>
    <t>CRIOSTATO</t>
  </si>
  <si>
    <t>Criostato (Cry-AC) per crioterapia</t>
  </si>
  <si>
    <t>CRIOSTATO (Cry-AC)</t>
  </si>
  <si>
    <t>criostato (Cry-AC) crioterapia</t>
  </si>
  <si>
    <t>Lampade a Led con lente</t>
  </si>
  <si>
    <t>ATTREZZATURA MEDICALE</t>
  </si>
  <si>
    <t>BAGNO TERMOSTATATO</t>
  </si>
  <si>
    <t>POLTRONCINE DA SCRIVANIA</t>
  </si>
  <si>
    <t>SGABELLO DA LAVORO</t>
  </si>
  <si>
    <t>ATTREZZATURA SANITARIA</t>
  </si>
  <si>
    <t>FRIGORIFERO</t>
  </si>
  <si>
    <t>ATTREZZATURA</t>
  </si>
  <si>
    <t>CENTRIFUGA DA BANCO</t>
  </si>
  <si>
    <t>ATREZZATURA SANITARIA</t>
  </si>
  <si>
    <t>ARMADIO PORTADOCUMENTI</t>
  </si>
  <si>
    <t>CARELLINO</t>
  </si>
  <si>
    <t>VORTEX</t>
  </si>
  <si>
    <t>SGABELLI</t>
  </si>
  <si>
    <t>BANCONI DA LAVORO</t>
  </si>
  <si>
    <t>CONGELATORE</t>
  </si>
  <si>
    <t>come da appalto ASLAL</t>
  </si>
  <si>
    <t>4 letti elettrici per sostituire quelli non elettrici</t>
  </si>
  <si>
    <t>dal 2011 viene inserito il carrello dell'emergenza che non è mai stato acquistato</t>
  </si>
  <si>
    <t>4 apparecchi di elettroterapia portatili</t>
  </si>
  <si>
    <t>CONGELATORE DA LABORATORIO</t>
  </si>
  <si>
    <t>Congelatore verticale (T=/&lt; - 20°C) h 200 cm con anta trasparente e data logger per uso conservazione campioni ispettorato micologico</t>
  </si>
  <si>
    <t>strumentazione sanitaria</t>
  </si>
  <si>
    <t>Etilometro</t>
  </si>
  <si>
    <t>colposcopio di ultima generazione con sistema acquisizione immagini e refertazione</t>
  </si>
  <si>
    <t>RETINOSCOPIO WIDEFIELD PER SCREENING RETINOPATIA</t>
  </si>
  <si>
    <t>YAG LASER</t>
  </si>
  <si>
    <t>MONITOR PER STRUMENTISTA/OSSERVATORE SALA OPERATORIA</t>
  </si>
  <si>
    <t>OCT</t>
  </si>
  <si>
    <t>RIUNITI COMPLETI DI ATTREZZATURE PER LE SALE DA VISITA(LAMPADA A FESSURA, AUTOREFRATTOMETRO,KER,TENOMETRO,PROIETTORE,FRONTIFOCOMETRO</t>
  </si>
  <si>
    <t>Sistema Versapoint.</t>
  </si>
  <si>
    <t>Resettoscopio bipolare Storz.</t>
  </si>
  <si>
    <t>Mini Isteroscopio Compatto Wolf.</t>
  </si>
  <si>
    <t>Pinze e forbici per isteroscopio Invidia Medical.</t>
  </si>
  <si>
    <t>Manipolatore uterino</t>
  </si>
  <si>
    <t>Etilometro e DAE</t>
  </si>
  <si>
    <t>MONITOR PER RILEVAZIONE PARAMETRI VITALI</t>
  </si>
  <si>
    <t>FRIGORIFERO PER CONSERVAZIONE FARMACI</t>
  </si>
  <si>
    <t>poltrona prelievi ematici</t>
  </si>
  <si>
    <t>nr 1 poltrona standard reclinabile e con poggia gambe e braccia per prelievi ed infusioni endovenose</t>
  </si>
  <si>
    <t>ECOGRAFO CON SONDA CONVEX E TV, PROGRAMMA DI REFERTAZIONE OSTETRICIA E GINECOLOGIA</t>
  </si>
  <si>
    <t>RESETTORI BIPOLARI PLURIUSO</t>
  </si>
  <si>
    <t>DEGENZA</t>
  </si>
  <si>
    <t>LETTI DA DEGENZA A REGOLAZIONE ELETTRICA</t>
  </si>
  <si>
    <t>Ventilatori da Terapia Intensiva</t>
  </si>
  <si>
    <t>apparecchiatura tipo Vivatmo pro ( Bosch )</t>
  </si>
  <si>
    <t>misuratore professionale di FeNO (ossido nitrico esalato )</t>
  </si>
  <si>
    <t>strumenti sanitari</t>
  </si>
  <si>
    <t>Etilometro - Carrello Medicazione - DAE</t>
  </si>
  <si>
    <t>sistema di rilevazione temperatura</t>
  </si>
  <si>
    <t>Test Psicodiagnostici</t>
  </si>
  <si>
    <t>piastra fredda</t>
  </si>
  <si>
    <t>BAGNO TERMOSTATICO (BAGNOMARIA)</t>
  </si>
  <si>
    <t>bagno stendifetta termostatato</t>
  </si>
  <si>
    <t>MICROTOMO</t>
  </si>
  <si>
    <t>microtomo</t>
  </si>
  <si>
    <t>tem</t>
  </si>
  <si>
    <t>armadio aspirato</t>
  </si>
  <si>
    <t>SISTEMA D'INCLUSIONE IN PARAFFINA</t>
  </si>
  <si>
    <t>inclusore</t>
  </si>
  <si>
    <t>misuratore digitale della pressione arteriosa</t>
  </si>
  <si>
    <t>non specificato in richiesta pervenuta</t>
  </si>
  <si>
    <t>apparecchio per monitoraggio p.arteriosa ambulatoriale con software da installare su pc</t>
  </si>
  <si>
    <t>col</t>
  </si>
  <si>
    <t>Coloratore con montavetrini</t>
  </si>
  <si>
    <t>MACCHINA PER EROGAZIONE DI SEDAZIONE CON PROTOSSIDO D'AZOTO</t>
  </si>
  <si>
    <t>OTTICA RIGIDA 0°</t>
  </si>
  <si>
    <t>STUFA ESSICCATRICE</t>
  </si>
  <si>
    <t>Stufa termostatica da laboratorio</t>
  </si>
  <si>
    <t>RINOFARINGOLARINGOSCOPIO FLESSIBILE</t>
  </si>
  <si>
    <t>OTOMICROSCOPIO</t>
  </si>
  <si>
    <t>spirometria globale + DLCO ( tipo PulmOne Mini Box</t>
  </si>
  <si>
    <t>spirometria globale</t>
  </si>
  <si>
    <t>FRIGORIFERO BIOLOGICO</t>
  </si>
  <si>
    <t>Frigorifero medicale</t>
  </si>
  <si>
    <t>ablatore tartaro con relativa punta</t>
  </si>
  <si>
    <t>CICLOERGOMETRO</t>
  </si>
  <si>
    <t>cicloergometro</t>
  </si>
  <si>
    <t>schedario per archiviazione cartelle</t>
  </si>
  <si>
    <t>BILANCIA PESA PERSONE</t>
  </si>
  <si>
    <t>bilance per adulti</t>
  </si>
  <si>
    <t>lampade scialitiche base a terra</t>
  </si>
  <si>
    <t>1 rilevatore battito fetale</t>
  </si>
  <si>
    <t>tipo scanner F100 FUSSEN SENSORE SIZE 1</t>
  </si>
  <si>
    <t>sensore intraorale per immagini odontoiatriche</t>
  </si>
  <si>
    <t>Apparecchio di Anestesia con Monitor Parametri Vitali</t>
  </si>
  <si>
    <t>Sonda lineare color doppler wireless con tablet</t>
  </si>
  <si>
    <t>Sonda ecografica wireless color doppler con tablet</t>
  </si>
  <si>
    <t>Lettino elettrico</t>
  </si>
  <si>
    <t>Sonda Lineare Vascolare per Ecografo</t>
  </si>
  <si>
    <t>Barelle da Trasporto</t>
  </si>
  <si>
    <t>Capnografo</t>
  </si>
  <si>
    <t>Monitor Multiparametrici</t>
  </si>
  <si>
    <t>Thulium Fiber Laser</t>
  </si>
  <si>
    <t>RESETTORE PRINCESS WOLF 21CH</t>
  </si>
  <si>
    <t>NEFOSCOPIO DRESDEN</t>
  </si>
  <si>
    <t>MICROTRAPANO</t>
  </si>
  <si>
    <t>AMPLIFICATORE BRILLANZA</t>
  </si>
  <si>
    <t>SET TRAPANI</t>
  </si>
  <si>
    <t>COLONNA ARTROSCOPICA</t>
  </si>
  <si>
    <t>KINETC</t>
  </si>
  <si>
    <t>MICROCRAPANO</t>
  </si>
  <si>
    <t>SEGA OSCILLANTE</t>
  </si>
  <si>
    <t>SEGA COLTELLARE</t>
  </si>
  <si>
    <t>SISTEMA INTEGRATO PER RETTOSCOPIA,MANOMETRIA E ECOGRAFIA TRANSANALE ( TIPO THD PROCTOSTATION)</t>
  </si>
  <si>
    <t>SCIALITICA</t>
  </si>
  <si>
    <t>ACCESSORI LETTO TRAUMA SALA OPERATORIA</t>
  </si>
  <si>
    <t>DEAMBULATORI</t>
  </si>
  <si>
    <t>SEGHE PRECISION</t>
  </si>
  <si>
    <t>ECOGRAFO MULTIUSO per Chirurgia</t>
  </si>
  <si>
    <t>DISPOSITIVO PER ECOGRAFIA TRANSANALE</t>
  </si>
  <si>
    <t>DISPOSITIVO PER MANOMETRIA ANORETTALE</t>
  </si>
  <si>
    <t>FISTULOSCOPIO</t>
  </si>
  <si>
    <t>STAMPANTE PER IMMAGINI ENDOSCOPICHE</t>
  </si>
  <si>
    <t>front</t>
  </si>
  <si>
    <t>cascchetto con luce frontale</t>
  </si>
  <si>
    <t>OCCHIALI DI FRENZEL</t>
  </si>
  <si>
    <t>occhiali di Frenzel</t>
  </si>
  <si>
    <t>EMOSSIMETRO</t>
  </si>
  <si>
    <t>saturimetro</t>
  </si>
  <si>
    <t>MISURATORE DIRETTO DELLA PRESSIONE</t>
  </si>
  <si>
    <t>sfigmomanometri</t>
  </si>
  <si>
    <t>lettino</t>
  </si>
  <si>
    <t>SISTEMA PER ECG DINAMICO (HOLTER)</t>
  </si>
  <si>
    <t>holter ECG</t>
  </si>
  <si>
    <t>ECOCARDIOGRAFO</t>
  </si>
  <si>
    <t>ecocardiografo</t>
  </si>
  <si>
    <t>SPIROMETRO</t>
  </si>
  <si>
    <t>spirometro</t>
  </si>
  <si>
    <t>SISTEMA PER ANALISI SFORZO (ERGOMETRIA)</t>
  </si>
  <si>
    <t>test da sforzo</t>
  </si>
  <si>
    <t>bilancia</t>
  </si>
  <si>
    <t>ecografo/minidoppler</t>
  </si>
  <si>
    <t>ELETTROBISTURI/ELETTROCOAGULATORE</t>
  </si>
  <si>
    <t>elettrobisturi</t>
  </si>
  <si>
    <t>Carrello da trasporto</t>
  </si>
  <si>
    <t>Frigorifero farmaci</t>
  </si>
  <si>
    <t>Sedie per PC</t>
  </si>
  <si>
    <t>Carrello x urgenze</t>
  </si>
  <si>
    <t>Poltrone elettriche</t>
  </si>
  <si>
    <t>Letti elettrici</t>
  </si>
  <si>
    <t>Carrelli terapia</t>
  </si>
  <si>
    <t>Piantane reggiflebo</t>
  </si>
  <si>
    <t>Lavapadelle</t>
  </si>
  <si>
    <t>Letti bilancia</t>
  </si>
  <si>
    <t>Sollevapazienti elettrico</t>
  </si>
  <si>
    <t>Apparecchio per emogasanalisi</t>
  </si>
  <si>
    <t>ECG</t>
  </si>
  <si>
    <t>Monitor</t>
  </si>
  <si>
    <t>Carrelli servitori</t>
  </si>
  <si>
    <t>Carrelli da trasporto</t>
  </si>
  <si>
    <t>Pompe infusionali</t>
  </si>
  <si>
    <t>Cardiolina</t>
  </si>
  <si>
    <t>Videobroncoscopio</t>
  </si>
  <si>
    <t>Polisonnigrafo</t>
  </si>
  <si>
    <t>Pinza bioptica</t>
  </si>
  <si>
    <t>Stampante per spirometro</t>
  </si>
  <si>
    <t>Postazioni degenza</t>
  </si>
  <si>
    <t>Ossimetro transcutaneo</t>
  </si>
  <si>
    <t>Apparecchio per ventilazione N.I.</t>
  </si>
  <si>
    <t>Ecografo portatile</t>
  </si>
  <si>
    <t>Centralina per telemetrie con monitor</t>
  </si>
  <si>
    <t>Centrale di monitoraggio</t>
  </si>
  <si>
    <t>Defibrillatori</t>
  </si>
  <si>
    <t>Impedenziometro</t>
  </si>
  <si>
    <t>Carrozzine</t>
  </si>
  <si>
    <t>Comodini</t>
  </si>
  <si>
    <t>Pedana per ergonometria</t>
  </si>
  <si>
    <t>Software+hardware per ecocardiografia offline</t>
  </si>
  <si>
    <t>Letto elettrico</t>
  </si>
  <si>
    <t>Sistema ventilazione alti flussi</t>
  </si>
  <si>
    <t>Generatore di flusso O2 per BPAP/CPAP/NIV</t>
  </si>
  <si>
    <t>Amplificatore di brillanza</t>
  </si>
  <si>
    <t>PC+ Stampante x pc</t>
  </si>
  <si>
    <t>Carrello visite</t>
  </si>
  <si>
    <t>Pompe siringa</t>
  </si>
  <si>
    <t>Sistema operativo di monitoraggio</t>
  </si>
  <si>
    <t>Scanner vescicale portatile</t>
  </si>
  <si>
    <t>Scalette a 1 gradino</t>
  </si>
  <si>
    <t>Paraventi</t>
  </si>
  <si>
    <t>Piantane porta flebo</t>
  </si>
  <si>
    <t>Carrelli per cartelle cliniche</t>
  </si>
  <si>
    <t>Carrello inox a due cassetti</t>
  </si>
  <si>
    <t>Sedie comode</t>
  </si>
  <si>
    <t>Armadio portafarmaci</t>
  </si>
  <si>
    <t>Manometro di Claude</t>
  </si>
  <si>
    <t>Occhiali di Frenzel</t>
  </si>
  <si>
    <t>Scanner</t>
  </si>
  <si>
    <t>Spirometro portatile</t>
  </si>
  <si>
    <t>Bladder scan</t>
  </si>
  <si>
    <t>Apparecchio per Tens</t>
  </si>
  <si>
    <t>Software potenziali evocati</t>
  </si>
  <si>
    <t>Tilt-table + software</t>
  </si>
  <si>
    <t>Stimolatore elettrico</t>
  </si>
  <si>
    <t>Stampante laser</t>
  </si>
  <si>
    <t>Computer</t>
  </si>
  <si>
    <t>Arredo cucina</t>
  </si>
  <si>
    <t>Poltroncine sala d'attesa</t>
  </si>
  <si>
    <t>Carrello infermieristico</t>
  </si>
  <si>
    <t>Presidi per mobilizzazione pazienti</t>
  </si>
  <si>
    <t>Cardioline ECG</t>
  </si>
  <si>
    <t>Umidificatore</t>
  </si>
  <si>
    <t>motivazione</t>
  </si>
  <si>
    <t>importo tot ivato</t>
  </si>
  <si>
    <t>categoria</t>
  </si>
  <si>
    <t>tipologia</t>
  </si>
  <si>
    <t>descrizione</t>
  </si>
  <si>
    <t>presidio</t>
  </si>
  <si>
    <t>ID</t>
  </si>
  <si>
    <t>Elenco attrezzature per le quali è richiesta la dotazione / sostituzione/ ammodernamento</t>
  </si>
  <si>
    <t>da valutarsi in base all'effettiva indifferibilità ed urgenza finalizzata alla prosecuzione dell'erogazione dei servizi.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</si>
</sst>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0_-;\-* #,##0.00_-;_-* \-??_-;_-@_-"/>
    <numFmt numFmtId="165" formatCode="_-* #,##0.00\ _€_-;\-* #,##0.00\ _€_-;_-* \-??\ _€_-;_-@_-"/>
    <numFmt numFmtId="166" formatCode="_-* #,##0\ _€_-;\-* #,##0\ _€_-;_-* \-??\ _€_-;_-@_-"/>
    <numFmt numFmtId="167" formatCode="[$€-410]\ #,##0.00;[Red]\-[$€-410]\ #,##0.00"/>
  </numFmts>
  <fonts count="47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0"/>
      <name val="Arial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6"/>
      <name val="Calibri"/>
      <family val="2"/>
      <charset val="1"/>
    </font>
    <font>
      <b/>
      <i/>
      <sz val="11"/>
      <name val="Calibri"/>
      <family val="2"/>
      <charset val="1"/>
    </font>
    <font>
      <b/>
      <sz val="9"/>
      <name val="Calibri"/>
      <family val="2"/>
      <charset val="1"/>
    </font>
    <font>
      <sz val="8"/>
      <color rgb="FF000000"/>
      <name val="Calibri"/>
      <family val="2"/>
      <charset val="1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sz val="8"/>
      <color rgb="FFBF0041"/>
      <name val="Arial"/>
      <family val="2"/>
      <charset val="1"/>
    </font>
    <font>
      <sz val="8"/>
      <color rgb="FFFF0000"/>
      <name val="Arial"/>
      <family val="2"/>
      <charset val="1"/>
    </font>
    <font>
      <b/>
      <sz val="8"/>
      <color rgb="FFFF0000"/>
      <name val="Arial"/>
      <family val="2"/>
      <charset val="1"/>
    </font>
    <font>
      <sz val="8"/>
      <color rgb="FFFF0000"/>
      <name val="Calibri"/>
      <family val="2"/>
      <charset val="1"/>
    </font>
    <font>
      <sz val="8"/>
      <name val="Calibri"/>
      <family val="2"/>
      <charset val="1"/>
    </font>
    <font>
      <b/>
      <sz val="8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8"/>
      <name val="Arial"/>
      <family val="2"/>
      <charset val="1"/>
    </font>
    <font>
      <b/>
      <sz val="18"/>
      <color rgb="FF000000"/>
      <name val="Calibri"/>
      <family val="2"/>
      <charset val="1"/>
    </font>
    <font>
      <sz val="12"/>
      <color rgb="FF000000"/>
      <name val="Calibri"/>
      <family val="2"/>
    </font>
    <font>
      <sz val="11"/>
      <color rgb="FF0070C0"/>
      <name val="Calibri"/>
      <family val="2"/>
      <charset val="1"/>
    </font>
    <font>
      <b/>
      <sz val="10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9"/>
      <name val="Arial"/>
      <family val="2"/>
      <charset val="1"/>
    </font>
    <font>
      <sz val="11"/>
      <name val="Calibri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  <charset val="1"/>
    </font>
    <font>
      <b/>
      <i/>
      <sz val="11"/>
      <name val="Calibri"/>
      <family val="2"/>
    </font>
    <font>
      <sz val="11"/>
      <color rgb="FFFF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8"/>
      <color rgb="FFBF0041"/>
      <name val="Arial"/>
      <family val="2"/>
    </font>
    <font>
      <b/>
      <sz val="8"/>
      <color rgb="FF000000"/>
      <name val="Arial"/>
      <family val="2"/>
      <charset val="1"/>
    </font>
    <font>
      <b/>
      <i/>
      <sz val="11"/>
      <color rgb="FF000000"/>
      <name val="Calibri"/>
      <family val="2"/>
    </font>
    <font>
      <sz val="8"/>
      <name val="Calibri"/>
      <family val="2"/>
    </font>
    <font>
      <b/>
      <sz val="8"/>
      <name val="Calibri"/>
      <family val="2"/>
    </font>
  </fonts>
  <fills count="56">
    <fill>
      <patternFill patternType="none"/>
    </fill>
    <fill>
      <patternFill patternType="gray125"/>
    </fill>
    <fill>
      <patternFill patternType="solid">
        <fgColor rgb="FFFFF2CC"/>
        <bgColor rgb="FFFDEADA"/>
      </patternFill>
    </fill>
    <fill>
      <patternFill patternType="solid">
        <fgColor rgb="FFD9D9D9"/>
        <bgColor rgb="FFD6DCE5"/>
      </patternFill>
    </fill>
    <fill>
      <patternFill patternType="solid">
        <fgColor rgb="FFD0CECE"/>
        <bgColor rgb="FFD9D9D9"/>
      </patternFill>
    </fill>
    <fill>
      <patternFill patternType="solid">
        <fgColor rgb="FFE2F0D9"/>
        <bgColor rgb="FFDEEBF7"/>
      </patternFill>
    </fill>
    <fill>
      <patternFill patternType="solid">
        <fgColor rgb="FFFBE5D6"/>
        <bgColor rgb="FFFCE4D6"/>
      </patternFill>
    </fill>
    <fill>
      <patternFill patternType="solid">
        <fgColor rgb="FFDAE3F3"/>
        <bgColor rgb="FFDCE6F2"/>
      </patternFill>
    </fill>
    <fill>
      <patternFill patternType="solid">
        <fgColor rgb="FFD6DCE5"/>
        <bgColor rgb="FFD9D9D9"/>
      </patternFill>
    </fill>
    <fill>
      <patternFill patternType="solid">
        <fgColor rgb="FFDEEBF7"/>
        <bgColor rgb="FFDCE6F2"/>
      </patternFill>
    </fill>
    <fill>
      <patternFill patternType="solid">
        <fgColor rgb="FFC5E0B4"/>
        <bgColor rgb="FFD9D9D9"/>
      </patternFill>
    </fill>
    <fill>
      <patternFill patternType="solid">
        <fgColor rgb="FFBDD7EE"/>
        <bgColor rgb="FFD6DCE5"/>
      </patternFill>
    </fill>
    <fill>
      <patternFill patternType="solid">
        <fgColor rgb="FFC0C0C0"/>
        <bgColor rgb="FFBFBFBF"/>
      </patternFill>
    </fill>
    <fill>
      <patternFill patternType="solid">
        <fgColor rgb="FFF2F2F2"/>
        <bgColor rgb="FFFDEADA"/>
      </patternFill>
    </fill>
    <fill>
      <patternFill patternType="solid">
        <fgColor rgb="FFA6A6A6"/>
        <bgColor rgb="FFADB9CA"/>
      </patternFill>
    </fill>
    <fill>
      <patternFill patternType="solid">
        <fgColor rgb="FFDCE6F2"/>
        <bgColor rgb="FFDAE3F3"/>
      </patternFill>
    </fill>
    <fill>
      <patternFill patternType="solid">
        <fgColor rgb="FFADB9CA"/>
        <bgColor rgb="FFBFBFBF"/>
      </patternFill>
    </fill>
    <fill>
      <patternFill patternType="solid">
        <fgColor rgb="FFFCE4D6"/>
        <bgColor rgb="FFFBE5D6"/>
      </patternFill>
    </fill>
    <fill>
      <patternFill patternType="solid">
        <fgColor rgb="FF92D050"/>
        <bgColor rgb="FFA6A6A6"/>
      </patternFill>
    </fill>
    <fill>
      <patternFill patternType="solid">
        <fgColor rgb="FFFFFFC9"/>
        <bgColor rgb="FFFFFFD7"/>
      </patternFill>
    </fill>
    <fill>
      <patternFill patternType="solid">
        <fgColor rgb="FF00B050"/>
        <bgColor rgb="FF008080"/>
      </patternFill>
    </fill>
    <fill>
      <patternFill patternType="solid">
        <fgColor rgb="FFFCD5B5"/>
        <bgColor rgb="FFF8CBAD"/>
      </patternFill>
    </fill>
    <fill>
      <patternFill patternType="solid">
        <fgColor theme="9" tint="0.79998168889431442"/>
        <bgColor rgb="FFFDEADA"/>
      </patternFill>
    </fill>
    <fill>
      <patternFill patternType="solid">
        <fgColor theme="2" tint="-9.9978637043366805E-2"/>
        <bgColor rgb="FFBFBFB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AE3F3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2" tint="-9.9978637043366805E-2"/>
        <bgColor rgb="FFFDEADA"/>
      </patternFill>
    </fill>
    <fill>
      <patternFill patternType="solid">
        <fgColor theme="9" tint="0.79998168889431442"/>
        <bgColor rgb="FFADB9CA"/>
      </patternFill>
    </fill>
    <fill>
      <patternFill patternType="solid">
        <fgColor theme="9" tint="0.79998168889431442"/>
        <bgColor rgb="FFFCD5B5"/>
      </patternFill>
    </fill>
    <fill>
      <patternFill patternType="solid">
        <fgColor theme="9" tint="0.79998168889431442"/>
        <bgColor rgb="FFD6DCE5"/>
      </patternFill>
    </fill>
    <fill>
      <patternFill patternType="solid">
        <fgColor theme="5" tint="0.79998168889431442"/>
        <bgColor rgb="FFDAE3F3"/>
      </patternFill>
    </fill>
    <fill>
      <patternFill patternType="solid">
        <fgColor theme="7" tint="0.79998168889431442"/>
        <bgColor rgb="FFFDEADA"/>
      </patternFill>
    </fill>
    <fill>
      <patternFill patternType="solid">
        <fgColor theme="2"/>
        <bgColor rgb="FFDCE6F2"/>
      </patternFill>
    </fill>
    <fill>
      <patternFill patternType="solid">
        <fgColor theme="9" tint="0.79998168889431442"/>
        <bgColor rgb="FFD9D9D9"/>
      </patternFill>
    </fill>
    <fill>
      <patternFill patternType="solid">
        <fgColor theme="9" tint="0.79998168889431442"/>
        <bgColor rgb="FFFFFFC9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D9D9D9"/>
      </patternFill>
    </fill>
    <fill>
      <patternFill patternType="solid">
        <fgColor theme="2" tint="-9.9978637043366805E-2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rgb="FFD6DCE5"/>
      </patternFill>
    </fill>
    <fill>
      <patternFill patternType="solid">
        <fgColor theme="0" tint="-4.9989318521683403E-2"/>
        <bgColor rgb="FFFDEADA"/>
      </patternFill>
    </fill>
    <fill>
      <patternFill patternType="solid">
        <fgColor theme="4" tint="0.79998168889431442"/>
        <bgColor rgb="FFDAE3F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rgb="FFDCE6F2"/>
      </patternFill>
    </fill>
    <fill>
      <patternFill patternType="solid">
        <fgColor theme="4" tint="0.79998168889431442"/>
        <bgColor rgb="FFFDEADA"/>
      </patternFill>
    </fill>
    <fill>
      <patternFill patternType="solid">
        <fgColor theme="2"/>
        <bgColor rgb="FFFFFFC9"/>
      </patternFill>
    </fill>
    <fill>
      <patternFill patternType="solid">
        <fgColor rgb="FFFFFFC9"/>
        <bgColor rgb="FFFFF2CC"/>
      </patternFill>
    </fill>
    <fill>
      <patternFill patternType="solid">
        <fgColor rgb="FFE7E6E6"/>
        <bgColor rgb="FFDCE6F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D6DCE5"/>
      </patternFill>
    </fill>
    <fill>
      <patternFill patternType="solid">
        <fgColor rgb="FFFFC000"/>
        <bgColor rgb="FFDCE6F2"/>
      </patternFill>
    </fill>
    <fill>
      <patternFill patternType="solid">
        <fgColor rgb="FFFFFF00"/>
        <bgColor rgb="FFFBE5D6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</borders>
  <cellStyleXfs count="9">
    <xf numFmtId="0" fontId="0" fillId="0" borderId="0"/>
    <xf numFmtId="165" fontId="22" fillId="0" borderId="0" applyBorder="0" applyProtection="0"/>
    <xf numFmtId="164" fontId="22" fillId="0" borderId="0" applyBorder="0" applyProtection="0"/>
    <xf numFmtId="0" fontId="1" fillId="0" borderId="0"/>
    <xf numFmtId="0" fontId="1" fillId="0" borderId="0"/>
    <xf numFmtId="0" fontId="22" fillId="0" borderId="0"/>
    <xf numFmtId="0" fontId="22" fillId="0" borderId="0"/>
    <xf numFmtId="0" fontId="35" fillId="0" borderId="0"/>
    <xf numFmtId="43" fontId="35" fillId="0" borderId="0" applyFont="0" applyFill="0" applyBorder="0" applyAlignment="0" applyProtection="0"/>
  </cellStyleXfs>
  <cellXfs count="501">
    <xf numFmtId="0" fontId="0" fillId="0" borderId="0" xfId="0"/>
    <xf numFmtId="0" fontId="0" fillId="0" borderId="0" xfId="0" applyAlignment="1">
      <alignment vertical="center"/>
    </xf>
    <xf numFmtId="166" fontId="0" fillId="0" borderId="0" xfId="1" applyNumberFormat="1" applyFont="1" applyBorder="1" applyAlignment="1" applyProtection="1">
      <alignment vertical="center"/>
    </xf>
    <xf numFmtId="0" fontId="2" fillId="2" borderId="2" xfId="0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3" fillId="3" borderId="1" xfId="1" applyFont="1" applyFill="1" applyBorder="1" applyAlignment="1" applyProtection="1">
      <alignment horizontal="left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 applyProtection="1">
      <alignment horizontal="center" vertical="center"/>
    </xf>
    <xf numFmtId="4" fontId="4" fillId="3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" fontId="5" fillId="0" borderId="1" xfId="1" applyNumberFormat="1" applyFont="1" applyBorder="1" applyAlignment="1" applyProtection="1">
      <alignment horizontal="right" vertical="center"/>
    </xf>
    <xf numFmtId="4" fontId="4" fillId="0" borderId="1" xfId="1" applyNumberFormat="1" applyFont="1" applyBorder="1" applyAlignment="1" applyProtection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4" fontId="4" fillId="0" borderId="3" xfId="1" applyNumberFormat="1" applyFont="1" applyBorder="1" applyAlignment="1" applyProtection="1">
      <alignment horizontal="right" vertical="center"/>
    </xf>
    <xf numFmtId="4" fontId="5" fillId="4" borderId="1" xfId="1" applyNumberFormat="1" applyFont="1" applyFill="1" applyBorder="1" applyAlignment="1" applyProtection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4" fontId="5" fillId="2" borderId="1" xfId="1" applyNumberFormat="1" applyFont="1" applyFill="1" applyBorder="1" applyAlignment="1" applyProtection="1">
      <alignment horizontal="right" vertical="center"/>
    </xf>
    <xf numFmtId="0" fontId="5" fillId="5" borderId="2" xfId="0" applyFont="1" applyFill="1" applyBorder="1" applyAlignment="1">
      <alignment vertical="center"/>
    </xf>
    <xf numFmtId="4" fontId="5" fillId="5" borderId="1" xfId="1" applyNumberFormat="1" applyFont="1" applyFill="1" applyBorder="1" applyAlignment="1" applyProtection="1">
      <alignment horizontal="right" vertical="center"/>
    </xf>
    <xf numFmtId="0" fontId="5" fillId="6" borderId="2" xfId="0" applyFont="1" applyFill="1" applyBorder="1" applyAlignment="1">
      <alignment vertical="center"/>
    </xf>
    <xf numFmtId="4" fontId="5" fillId="6" borderId="1" xfId="1" applyNumberFormat="1" applyFont="1" applyFill="1" applyBorder="1" applyAlignment="1" applyProtection="1">
      <alignment horizontal="right" vertical="center"/>
    </xf>
    <xf numFmtId="0" fontId="5" fillId="7" borderId="2" xfId="0" applyFont="1" applyFill="1" applyBorder="1" applyAlignment="1">
      <alignment vertical="center"/>
    </xf>
    <xf numFmtId="4" fontId="5" fillId="7" borderId="1" xfId="1" applyNumberFormat="1" applyFont="1" applyFill="1" applyBorder="1" applyAlignment="1" applyProtection="1">
      <alignment horizontal="right" vertical="center"/>
    </xf>
    <xf numFmtId="0" fontId="5" fillId="2" borderId="2" xfId="0" applyFont="1" applyFill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4" fontId="5" fillId="8" borderId="1" xfId="1" applyNumberFormat="1" applyFont="1" applyFill="1" applyBorder="1" applyAlignment="1" applyProtection="1">
      <alignment horizontal="right" vertical="center"/>
    </xf>
    <xf numFmtId="0" fontId="5" fillId="4" borderId="2" xfId="0" applyFont="1" applyFill="1" applyBorder="1" applyAlignment="1">
      <alignment vertical="center"/>
    </xf>
    <xf numFmtId="4" fontId="5" fillId="4" borderId="9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9" borderId="2" xfId="0" applyFont="1" applyFill="1" applyBorder="1" applyAlignment="1">
      <alignment vertical="center"/>
    </xf>
    <xf numFmtId="4" fontId="5" fillId="9" borderId="1" xfId="1" applyNumberFormat="1" applyFont="1" applyFill="1" applyBorder="1" applyAlignment="1" applyProtection="1">
      <alignment horizontal="right" vertical="center"/>
    </xf>
    <xf numFmtId="0" fontId="5" fillId="2" borderId="0" xfId="0" applyFont="1" applyFill="1" applyAlignment="1">
      <alignment vertical="center"/>
    </xf>
    <xf numFmtId="4" fontId="5" fillId="8" borderId="11" xfId="1" applyNumberFormat="1" applyFont="1" applyFill="1" applyBorder="1" applyAlignment="1" applyProtection="1">
      <alignment horizontal="right" vertical="center"/>
    </xf>
    <xf numFmtId="0" fontId="5" fillId="10" borderId="2" xfId="0" applyFont="1" applyFill="1" applyBorder="1" applyAlignment="1">
      <alignment vertical="center"/>
    </xf>
    <xf numFmtId="4" fontId="5" fillId="0" borderId="0" xfId="1" applyNumberFormat="1" applyFont="1" applyBorder="1" applyAlignment="1" applyProtection="1">
      <alignment horizontal="right" vertical="center"/>
    </xf>
    <xf numFmtId="0" fontId="7" fillId="3" borderId="1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4" fontId="8" fillId="0" borderId="13" xfId="0" applyNumberFormat="1" applyFont="1" applyBorder="1" applyAlignment="1">
      <alignment horizontal="right" vertical="center"/>
    </xf>
    <xf numFmtId="4" fontId="8" fillId="0" borderId="13" xfId="1" applyNumberFormat="1" applyFont="1" applyBorder="1" applyAlignment="1" applyProtection="1">
      <alignment horizontal="right" vertical="center"/>
    </xf>
    <xf numFmtId="0" fontId="9" fillId="10" borderId="2" xfId="0" applyFont="1" applyFill="1" applyBorder="1" applyAlignment="1">
      <alignment vertical="center"/>
    </xf>
    <xf numFmtId="4" fontId="9" fillId="10" borderId="2" xfId="1" applyNumberFormat="1" applyFont="1" applyFill="1" applyBorder="1" applyAlignment="1" applyProtection="1">
      <alignment horizontal="right" vertical="center"/>
    </xf>
    <xf numFmtId="4" fontId="9" fillId="10" borderId="1" xfId="1" applyNumberFormat="1" applyFont="1" applyFill="1" applyBorder="1" applyAlignment="1" applyProtection="1">
      <alignment horizontal="right" vertical="center"/>
    </xf>
    <xf numFmtId="4" fontId="9" fillId="10" borderId="2" xfId="0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vertical="center"/>
    </xf>
    <xf numFmtId="4" fontId="9" fillId="0" borderId="13" xfId="1" applyNumberFormat="1" applyFont="1" applyBorder="1" applyAlignment="1" applyProtection="1">
      <alignment horizontal="right" vertical="center"/>
    </xf>
    <xf numFmtId="4" fontId="9" fillId="0" borderId="13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4" fontId="9" fillId="0" borderId="1" xfId="1" applyNumberFormat="1" applyFont="1" applyBorder="1" applyAlignment="1" applyProtection="1">
      <alignment horizontal="right" vertical="center"/>
    </xf>
    <xf numFmtId="0" fontId="10" fillId="0" borderId="1" xfId="6" applyFont="1" applyBorder="1" applyAlignment="1">
      <alignment horizontal="center" vertical="center" wrapText="1"/>
    </xf>
    <xf numFmtId="166" fontId="5" fillId="0" borderId="0" xfId="1" applyNumberFormat="1" applyFont="1" applyBorder="1" applyAlignment="1" applyProtection="1">
      <alignment vertical="center"/>
    </xf>
    <xf numFmtId="0" fontId="11" fillId="0" borderId="0" xfId="0" applyFont="1" applyAlignment="1">
      <alignment horizontal="left"/>
    </xf>
    <xf numFmtId="0" fontId="11" fillId="0" borderId="0" xfId="0" applyFont="1"/>
    <xf numFmtId="165" fontId="11" fillId="0" borderId="0" xfId="1" applyFont="1" applyBorder="1" applyProtection="1"/>
    <xf numFmtId="0" fontId="12" fillId="12" borderId="0" xfId="3" applyFont="1" applyFill="1" applyAlignment="1">
      <alignment horizontal="left" vertical="center"/>
    </xf>
    <xf numFmtId="165" fontId="12" fillId="12" borderId="0" xfId="1" applyFont="1" applyFill="1" applyBorder="1" applyAlignment="1" applyProtection="1">
      <alignment horizontal="center" vertical="center" wrapText="1"/>
    </xf>
    <xf numFmtId="165" fontId="12" fillId="12" borderId="0" xfId="1" applyFont="1" applyFill="1" applyBorder="1" applyAlignment="1" applyProtection="1">
      <alignment horizontal="center" vertical="center"/>
    </xf>
    <xf numFmtId="0" fontId="12" fillId="0" borderId="0" xfId="3" applyFont="1"/>
    <xf numFmtId="0" fontId="13" fillId="0" borderId="15" xfId="3" applyFont="1" applyBorder="1" applyAlignment="1">
      <alignment horizontal="left" vertical="center" wrapText="1"/>
    </xf>
    <xf numFmtId="165" fontId="13" fillId="0" borderId="16" xfId="1" applyFont="1" applyBorder="1" applyAlignment="1" applyProtection="1">
      <alignment horizontal="left" vertical="center"/>
    </xf>
    <xf numFmtId="165" fontId="13" fillId="0" borderId="16" xfId="1" applyFont="1" applyBorder="1" applyAlignment="1" applyProtection="1">
      <alignment horizontal="left" vertical="center" wrapText="1"/>
    </xf>
    <xf numFmtId="165" fontId="13" fillId="0" borderId="17" xfId="1" applyFont="1" applyBorder="1" applyAlignment="1" applyProtection="1">
      <alignment horizontal="right" vertical="center"/>
    </xf>
    <xf numFmtId="0" fontId="13" fillId="0" borderId="25" xfId="3" applyFont="1" applyBorder="1" applyAlignment="1">
      <alignment horizontal="left" vertical="center" wrapText="1"/>
    </xf>
    <xf numFmtId="165" fontId="13" fillId="0" borderId="16" xfId="1" applyFont="1" applyBorder="1" applyAlignment="1" applyProtection="1">
      <alignment horizontal="right" vertical="center"/>
    </xf>
    <xf numFmtId="165" fontId="12" fillId="13" borderId="1" xfId="1" applyFont="1" applyFill="1" applyBorder="1" applyAlignment="1" applyProtection="1">
      <alignment horizontal="left" vertical="center"/>
    </xf>
    <xf numFmtId="0" fontId="12" fillId="13" borderId="1" xfId="3" applyFont="1" applyFill="1" applyBorder="1" applyAlignment="1">
      <alignment horizontal="left" vertical="center" wrapText="1"/>
    </xf>
    <xf numFmtId="165" fontId="12" fillId="13" borderId="1" xfId="1" applyFont="1" applyFill="1" applyBorder="1" applyAlignment="1" applyProtection="1">
      <alignment horizontal="left" vertical="center" wrapText="1"/>
    </xf>
    <xf numFmtId="165" fontId="12" fillId="13" borderId="1" xfId="1" applyFont="1" applyFill="1" applyBorder="1" applyAlignment="1" applyProtection="1">
      <alignment horizontal="right" vertical="center"/>
    </xf>
    <xf numFmtId="164" fontId="12" fillId="0" borderId="0" xfId="3" applyNumberFormat="1" applyFont="1"/>
    <xf numFmtId="0" fontId="12" fillId="17" borderId="1" xfId="3" applyFont="1" applyFill="1" applyBorder="1" applyAlignment="1">
      <alignment horizontal="left" vertical="center"/>
    </xf>
    <xf numFmtId="0" fontId="12" fillId="17" borderId="1" xfId="3" applyFont="1" applyFill="1" applyBorder="1" applyAlignment="1">
      <alignment horizontal="left" vertical="center" wrapText="1" shrinkToFit="1" readingOrder="1"/>
    </xf>
    <xf numFmtId="165" fontId="12" fillId="17" borderId="1" xfId="1" applyFont="1" applyFill="1" applyBorder="1" applyAlignment="1" applyProtection="1">
      <alignment horizontal="center" vertical="center"/>
    </xf>
    <xf numFmtId="0" fontId="12" fillId="17" borderId="1" xfId="3" applyFont="1" applyFill="1" applyBorder="1" applyAlignment="1">
      <alignment horizontal="justify" vertical="center" wrapText="1" shrinkToFit="1" readingOrder="1"/>
    </xf>
    <xf numFmtId="165" fontId="16" fillId="17" borderId="1" xfId="1" applyFont="1" applyFill="1" applyBorder="1" applyAlignment="1" applyProtection="1">
      <alignment horizontal="center" vertical="center"/>
    </xf>
    <xf numFmtId="0" fontId="12" fillId="16" borderId="31" xfId="3" applyFont="1" applyFill="1" applyBorder="1" applyAlignment="1">
      <alignment horizontal="left" vertical="top"/>
    </xf>
    <xf numFmtId="0" fontId="12" fillId="16" borderId="32" xfId="3" applyFont="1" applyFill="1" applyBorder="1" applyAlignment="1">
      <alignment horizontal="left" vertical="top"/>
    </xf>
    <xf numFmtId="0" fontId="12" fillId="7" borderId="24" xfId="3" applyFont="1" applyFill="1" applyBorder="1" applyAlignment="1">
      <alignment horizontal="left" vertical="center" wrapText="1"/>
    </xf>
    <xf numFmtId="0" fontId="12" fillId="7" borderId="14" xfId="3" applyFont="1" applyFill="1" applyBorder="1" applyAlignment="1">
      <alignment horizontal="left" vertical="center" wrapText="1"/>
    </xf>
    <xf numFmtId="165" fontId="12" fillId="7" borderId="14" xfId="1" applyFont="1" applyFill="1" applyBorder="1" applyAlignment="1" applyProtection="1">
      <alignment horizontal="center" vertical="center"/>
    </xf>
    <xf numFmtId="0" fontId="12" fillId="7" borderId="28" xfId="3" applyFont="1" applyFill="1" applyBorder="1" applyAlignment="1">
      <alignment horizontal="left" vertical="center" wrapText="1"/>
    </xf>
    <xf numFmtId="0" fontId="12" fillId="7" borderId="21" xfId="3" applyFont="1" applyFill="1" applyBorder="1" applyAlignment="1">
      <alignment horizontal="left" vertical="center" wrapText="1"/>
    </xf>
    <xf numFmtId="165" fontId="12" fillId="7" borderId="21" xfId="1" applyFont="1" applyFill="1" applyBorder="1" applyAlignment="1" applyProtection="1">
      <alignment horizontal="center" vertical="center"/>
    </xf>
    <xf numFmtId="0" fontId="12" fillId="2" borderId="24" xfId="3" applyFont="1" applyFill="1" applyBorder="1" applyAlignment="1">
      <alignment horizontal="left" vertical="center" wrapText="1"/>
    </xf>
    <xf numFmtId="0" fontId="12" fillId="2" borderId="14" xfId="3" applyFont="1" applyFill="1" applyBorder="1" applyAlignment="1">
      <alignment horizontal="left" vertical="center" wrapText="1"/>
    </xf>
    <xf numFmtId="165" fontId="12" fillId="2" borderId="14" xfId="1" applyFont="1" applyFill="1" applyBorder="1" applyAlignment="1" applyProtection="1">
      <alignment horizontal="right" vertical="center"/>
    </xf>
    <xf numFmtId="165" fontId="12" fillId="2" borderId="14" xfId="1" applyFont="1" applyFill="1" applyBorder="1" applyAlignment="1" applyProtection="1">
      <alignment vertical="center"/>
    </xf>
    <xf numFmtId="165" fontId="12" fillId="2" borderId="14" xfId="1" applyFont="1" applyFill="1" applyBorder="1" applyAlignment="1" applyProtection="1">
      <alignment horizontal="center" vertical="center"/>
    </xf>
    <xf numFmtId="0" fontId="11" fillId="18" borderId="0" xfId="0" applyFont="1" applyFill="1"/>
    <xf numFmtId="0" fontId="18" fillId="0" borderId="0" xfId="0" applyFont="1"/>
    <xf numFmtId="0" fontId="18" fillId="18" borderId="0" xfId="0" applyFont="1" applyFill="1"/>
    <xf numFmtId="164" fontId="11" fillId="0" borderId="0" xfId="0" applyNumberFormat="1" applyFont="1"/>
    <xf numFmtId="0" fontId="12" fillId="19" borderId="5" xfId="3" applyFont="1" applyFill="1" applyBorder="1" applyAlignment="1">
      <alignment horizontal="left" vertical="top"/>
    </xf>
    <xf numFmtId="0" fontId="12" fillId="19" borderId="5" xfId="3" applyFont="1" applyFill="1" applyBorder="1" applyAlignment="1">
      <alignment horizontal="left" vertical="center" wrapText="1"/>
    </xf>
    <xf numFmtId="0" fontId="12" fillId="19" borderId="5" xfId="3" applyFont="1" applyFill="1" applyBorder="1" applyAlignment="1">
      <alignment horizontal="left" vertical="center"/>
    </xf>
    <xf numFmtId="0" fontId="12" fillId="19" borderId="1" xfId="3" applyFont="1" applyFill="1" applyBorder="1" applyAlignment="1">
      <alignment horizontal="left" vertical="center" wrapText="1"/>
    </xf>
    <xf numFmtId="165" fontId="12" fillId="19" borderId="1" xfId="1" applyFont="1" applyFill="1" applyBorder="1" applyAlignment="1" applyProtection="1">
      <alignment horizontal="center" vertical="center"/>
    </xf>
    <xf numFmtId="165" fontId="12" fillId="19" borderId="5" xfId="1" applyFont="1" applyFill="1" applyBorder="1" applyAlignment="1" applyProtection="1">
      <alignment horizontal="right" vertical="center"/>
    </xf>
    <xf numFmtId="165" fontId="14" fillId="19" borderId="1" xfId="1" applyFont="1" applyFill="1" applyBorder="1" applyAlignment="1" applyProtection="1">
      <alignment horizontal="center" vertical="center"/>
    </xf>
    <xf numFmtId="0" fontId="12" fillId="19" borderId="5" xfId="3" applyFont="1" applyFill="1" applyBorder="1" applyAlignment="1">
      <alignment horizontal="left" vertical="top" wrapText="1" shrinkToFit="1" readingOrder="1"/>
    </xf>
    <xf numFmtId="165" fontId="12" fillId="19" borderId="5" xfId="1" applyFont="1" applyFill="1" applyBorder="1" applyAlignment="1" applyProtection="1">
      <alignment horizontal="center" vertical="center"/>
    </xf>
    <xf numFmtId="0" fontId="12" fillId="19" borderId="1" xfId="3" applyFont="1" applyFill="1" applyBorder="1" applyAlignment="1">
      <alignment horizontal="left" vertical="top"/>
    </xf>
    <xf numFmtId="0" fontId="12" fillId="19" borderId="1" xfId="3" applyFont="1" applyFill="1" applyBorder="1" applyAlignment="1">
      <alignment horizontal="left" vertical="center"/>
    </xf>
    <xf numFmtId="0" fontId="12" fillId="19" borderId="1" xfId="3" applyFont="1" applyFill="1" applyBorder="1" applyAlignment="1">
      <alignment horizontal="left" vertical="top" wrapText="1" shrinkToFit="1" readingOrder="1"/>
    </xf>
    <xf numFmtId="165" fontId="12" fillId="19" borderId="1" xfId="1" applyFont="1" applyFill="1" applyBorder="1" applyAlignment="1" applyProtection="1">
      <alignment horizontal="right" vertical="center"/>
    </xf>
    <xf numFmtId="165" fontId="14" fillId="19" borderId="1" xfId="1" applyFont="1" applyFill="1" applyBorder="1" applyAlignment="1" applyProtection="1">
      <alignment horizontal="right" vertical="center"/>
    </xf>
    <xf numFmtId="0" fontId="12" fillId="19" borderId="1" xfId="3" applyFont="1" applyFill="1" applyBorder="1" applyAlignment="1">
      <alignment horizontal="left" vertical="center" wrapText="1" shrinkToFit="1" readingOrder="1"/>
    </xf>
    <xf numFmtId="165" fontId="16" fillId="19" borderId="1" xfId="1" applyFont="1" applyFill="1" applyBorder="1" applyAlignment="1" applyProtection="1">
      <alignment horizontal="right" vertical="center"/>
    </xf>
    <xf numFmtId="0" fontId="12" fillId="19" borderId="1" xfId="3" applyFont="1" applyFill="1" applyBorder="1" applyAlignment="1">
      <alignment horizontal="left"/>
    </xf>
    <xf numFmtId="0" fontId="12" fillId="19" borderId="1" xfId="5" applyFont="1" applyFill="1" applyBorder="1" applyAlignment="1">
      <alignment horizontal="left" vertical="top" wrapText="1" shrinkToFit="1" readingOrder="1"/>
    </xf>
    <xf numFmtId="0" fontId="12" fillId="19" borderId="11" xfId="5" applyFont="1" applyFill="1" applyBorder="1" applyAlignment="1">
      <alignment horizontal="left" vertical="top" wrapText="1" shrinkToFit="1" readingOrder="1"/>
    </xf>
    <xf numFmtId="165" fontId="12" fillId="19" borderId="11" xfId="1" applyFont="1" applyFill="1" applyBorder="1" applyAlignment="1" applyProtection="1">
      <alignment horizontal="center" vertical="center"/>
    </xf>
    <xf numFmtId="0" fontId="12" fillId="19" borderId="11" xfId="3" applyFont="1" applyFill="1" applyBorder="1" applyAlignment="1">
      <alignment horizontal="left" vertical="center"/>
    </xf>
    <xf numFmtId="0" fontId="12" fillId="6" borderId="1" xfId="3" applyFont="1" applyFill="1" applyBorder="1" applyAlignment="1">
      <alignment horizontal="left" vertical="center"/>
    </xf>
    <xf numFmtId="165" fontId="12" fillId="6" borderId="1" xfId="1" applyFont="1" applyFill="1" applyBorder="1" applyAlignment="1" applyProtection="1">
      <alignment horizontal="center" vertical="center"/>
    </xf>
    <xf numFmtId="165" fontId="14" fillId="6" borderId="1" xfId="1" applyFont="1" applyFill="1" applyBorder="1" applyAlignment="1" applyProtection="1">
      <alignment horizontal="center" vertical="center"/>
    </xf>
    <xf numFmtId="165" fontId="12" fillId="7" borderId="14" xfId="1" applyFont="1" applyFill="1" applyBorder="1" applyAlignment="1" applyProtection="1">
      <alignment vertical="center"/>
    </xf>
    <xf numFmtId="165" fontId="12" fillId="7" borderId="14" xfId="1" applyFont="1" applyFill="1" applyBorder="1" applyAlignment="1" applyProtection="1">
      <alignment horizontal="left" vertical="center" wrapText="1"/>
    </xf>
    <xf numFmtId="164" fontId="12" fillId="2" borderId="14" xfId="3" applyNumberFormat="1" applyFont="1" applyFill="1" applyBorder="1" applyAlignment="1">
      <alignment vertical="center" wrapText="1"/>
    </xf>
    <xf numFmtId="0" fontId="12" fillId="2" borderId="28" xfId="3" applyFont="1" applyFill="1" applyBorder="1" applyAlignment="1">
      <alignment horizontal="left" vertical="center" wrapText="1"/>
    </xf>
    <xf numFmtId="0" fontId="12" fillId="2" borderId="21" xfId="3" applyFont="1" applyFill="1" applyBorder="1" applyAlignment="1">
      <alignment horizontal="left" vertical="center" wrapText="1"/>
    </xf>
    <xf numFmtId="165" fontId="12" fillId="2" borderId="21" xfId="1" applyFont="1" applyFill="1" applyBorder="1" applyAlignment="1" applyProtection="1">
      <alignment horizontal="right" vertical="center"/>
    </xf>
    <xf numFmtId="0" fontId="12" fillId="4" borderId="6" xfId="3" applyFont="1" applyFill="1" applyBorder="1" applyAlignment="1">
      <alignment horizontal="left" vertical="center"/>
    </xf>
    <xf numFmtId="0" fontId="12" fillId="4" borderId="6" xfId="3" applyFont="1" applyFill="1" applyBorder="1" applyAlignment="1">
      <alignment horizontal="left" vertical="top" wrapText="1"/>
    </xf>
    <xf numFmtId="165" fontId="12" fillId="4" borderId="6" xfId="1" applyFont="1" applyFill="1" applyBorder="1" applyAlignment="1" applyProtection="1">
      <alignment horizontal="left" vertical="center"/>
    </xf>
    <xf numFmtId="0" fontId="11" fillId="14" borderId="0" xfId="0" applyFont="1" applyFill="1"/>
    <xf numFmtId="0" fontId="12" fillId="4" borderId="1" xfId="3" applyFont="1" applyFill="1" applyBorder="1" applyAlignment="1">
      <alignment horizontal="left" vertical="center"/>
    </xf>
    <xf numFmtId="0" fontId="12" fillId="4" borderId="1" xfId="3" applyFont="1" applyFill="1" applyBorder="1" applyAlignment="1">
      <alignment horizontal="left" vertical="center" wrapText="1"/>
    </xf>
    <xf numFmtId="165" fontId="14" fillId="4" borderId="1" xfId="1" applyFont="1" applyFill="1" applyBorder="1" applyAlignment="1" applyProtection="1">
      <alignment horizontal="left" vertical="center"/>
    </xf>
    <xf numFmtId="0" fontId="12" fillId="10" borderId="1" xfId="3" applyFont="1" applyFill="1" applyBorder="1" applyAlignment="1">
      <alignment horizontal="left" vertical="center"/>
    </xf>
    <xf numFmtId="0" fontId="16" fillId="10" borderId="1" xfId="3" applyFont="1" applyFill="1" applyBorder="1" applyAlignment="1">
      <alignment horizontal="left" vertical="center"/>
    </xf>
    <xf numFmtId="0" fontId="12" fillId="10" borderId="1" xfId="3" applyFont="1" applyFill="1" applyBorder="1" applyAlignment="1">
      <alignment horizontal="left" vertical="center" wrapText="1" shrinkToFit="1" readingOrder="1"/>
    </xf>
    <xf numFmtId="165" fontId="12" fillId="10" borderId="1" xfId="1" applyFont="1" applyFill="1" applyBorder="1" applyAlignment="1" applyProtection="1">
      <alignment horizontal="center" vertical="center"/>
    </xf>
    <xf numFmtId="0" fontId="20" fillId="0" borderId="1" xfId="0" applyFont="1" applyBorder="1" applyAlignment="1">
      <alignment horizontal="left"/>
    </xf>
    <xf numFmtId="0" fontId="20" fillId="0" borderId="1" xfId="0" applyFont="1" applyBorder="1"/>
    <xf numFmtId="165" fontId="20" fillId="0" borderId="1" xfId="1" applyFont="1" applyBorder="1" applyProtection="1"/>
    <xf numFmtId="0" fontId="21" fillId="0" borderId="0" xfId="0" applyFont="1"/>
    <xf numFmtId="0" fontId="20" fillId="0" borderId="0" xfId="0" applyFont="1" applyAlignment="1">
      <alignment horizontal="left"/>
    </xf>
    <xf numFmtId="0" fontId="20" fillId="0" borderId="0" xfId="0" applyFont="1"/>
    <xf numFmtId="165" fontId="20" fillId="0" borderId="0" xfId="1" applyFont="1" applyBorder="1" applyProtection="1"/>
    <xf numFmtId="0" fontId="19" fillId="0" borderId="0" xfId="0" applyFont="1" applyAlignment="1">
      <alignment horizontal="left"/>
    </xf>
    <xf numFmtId="0" fontId="19" fillId="20" borderId="0" xfId="0" applyFont="1" applyFill="1" applyAlignment="1">
      <alignment horizontal="left"/>
    </xf>
    <xf numFmtId="0" fontId="19" fillId="0" borderId="0" xfId="0" applyFont="1"/>
    <xf numFmtId="165" fontId="19" fillId="0" borderId="0" xfId="1" applyFont="1" applyBorder="1" applyProtection="1"/>
    <xf numFmtId="0" fontId="12" fillId="21" borderId="1" xfId="3" applyFont="1" applyFill="1" applyBorder="1" applyAlignment="1">
      <alignment horizontal="left" vertical="center"/>
    </xf>
    <xf numFmtId="165" fontId="12" fillId="21" borderId="1" xfId="1" applyFont="1" applyFill="1" applyBorder="1" applyAlignment="1" applyProtection="1">
      <alignment horizontal="left" vertical="center"/>
    </xf>
    <xf numFmtId="165" fontId="12" fillId="21" borderId="1" xfId="3" applyNumberFormat="1" applyFont="1" applyFill="1" applyBorder="1" applyAlignment="1">
      <alignment horizontal="left" vertical="center"/>
    </xf>
    <xf numFmtId="0" fontId="11" fillId="21" borderId="0" xfId="0" applyFont="1" applyFill="1"/>
    <xf numFmtId="0" fontId="12" fillId="21" borderId="1" xfId="3" applyFont="1" applyFill="1" applyBorder="1" applyAlignment="1">
      <alignment horizontal="left" vertical="center" wrapText="1"/>
    </xf>
    <xf numFmtId="165" fontId="12" fillId="8" borderId="1" xfId="1" applyFont="1" applyFill="1" applyBorder="1" applyAlignment="1" applyProtection="1">
      <alignment horizontal="left" vertical="center"/>
    </xf>
    <xf numFmtId="0" fontId="16" fillId="21" borderId="1" xfId="3" applyFont="1" applyFill="1" applyBorder="1" applyAlignment="1">
      <alignment horizontal="left" vertical="center"/>
    </xf>
    <xf numFmtId="165" fontId="16" fillId="21" borderId="1" xfId="1" applyFont="1" applyFill="1" applyBorder="1" applyAlignment="1" applyProtection="1">
      <alignment horizontal="left" vertical="center"/>
    </xf>
    <xf numFmtId="0" fontId="12" fillId="8" borderId="1" xfId="3" applyFont="1" applyFill="1" applyBorder="1" applyAlignment="1">
      <alignment horizontal="left" vertical="center"/>
    </xf>
    <xf numFmtId="0" fontId="12" fillId="8" borderId="1" xfId="3" applyFont="1" applyFill="1" applyBorder="1" applyAlignment="1">
      <alignment horizontal="left" vertical="center" wrapText="1"/>
    </xf>
    <xf numFmtId="165" fontId="12" fillId="13" borderId="1" xfId="1" applyFont="1" applyFill="1" applyBorder="1" applyAlignment="1" applyProtection="1">
      <alignment horizontal="center" vertical="center"/>
    </xf>
    <xf numFmtId="165" fontId="12" fillId="22" borderId="1" xfId="1" applyFont="1" applyFill="1" applyBorder="1" applyAlignment="1" applyProtection="1">
      <alignment horizontal="left" vertical="center"/>
    </xf>
    <xf numFmtId="165" fontId="12" fillId="22" borderId="1" xfId="1" applyFont="1" applyFill="1" applyBorder="1" applyAlignment="1" applyProtection="1">
      <alignment horizontal="left" vertical="center" wrapText="1"/>
    </xf>
    <xf numFmtId="0" fontId="23" fillId="23" borderId="7" xfId="3" applyFont="1" applyFill="1" applyBorder="1" applyAlignment="1">
      <alignment horizontal="left" vertical="center"/>
    </xf>
    <xf numFmtId="165" fontId="13" fillId="24" borderId="7" xfId="1" applyFont="1" applyFill="1" applyBorder="1" applyAlignment="1" applyProtection="1">
      <alignment horizontal="right" vertical="center"/>
    </xf>
    <xf numFmtId="165" fontId="15" fillId="24" borderId="7" xfId="1" applyFont="1" applyFill="1" applyBorder="1" applyAlignment="1" applyProtection="1">
      <alignment horizontal="right" vertical="center"/>
    </xf>
    <xf numFmtId="165" fontId="12" fillId="0" borderId="0" xfId="1" applyFont="1" applyBorder="1" applyAlignment="1" applyProtection="1">
      <alignment horizontal="right" vertical="center"/>
    </xf>
    <xf numFmtId="49" fontId="6" fillId="25" borderId="1" xfId="0" applyNumberFormat="1" applyFont="1" applyFill="1" applyBorder="1" applyAlignment="1">
      <alignment horizontal="center" vertical="center" wrapText="1"/>
    </xf>
    <xf numFmtId="4" fontId="6" fillId="26" borderId="1" xfId="0" applyNumberFormat="1" applyFont="1" applyFill="1" applyBorder="1" applyAlignment="1">
      <alignment horizontal="right" vertical="center"/>
    </xf>
    <xf numFmtId="165" fontId="12" fillId="27" borderId="0" xfId="1" applyFont="1" applyFill="1" applyBorder="1" applyAlignment="1" applyProtection="1">
      <alignment horizontal="right" vertical="center"/>
    </xf>
    <xf numFmtId="0" fontId="12" fillId="0" borderId="1" xfId="3" applyFont="1" applyBorder="1" applyAlignment="1">
      <alignment horizontal="left" vertical="center" wrapText="1"/>
    </xf>
    <xf numFmtId="0" fontId="12" fillId="0" borderId="1" xfId="3" applyFont="1" applyBorder="1" applyAlignment="1">
      <alignment horizontal="left" vertical="center"/>
    </xf>
    <xf numFmtId="0" fontId="25" fillId="0" borderId="1" xfId="0" applyFont="1" applyBorder="1" applyAlignment="1">
      <alignment vertical="center"/>
    </xf>
    <xf numFmtId="0" fontId="12" fillId="27" borderId="1" xfId="3" applyFont="1" applyFill="1" applyBorder="1" applyAlignment="1">
      <alignment horizontal="left" vertical="center" wrapText="1"/>
    </xf>
    <xf numFmtId="0" fontId="24" fillId="27" borderId="1" xfId="0" applyFont="1" applyFill="1" applyBorder="1" applyAlignment="1">
      <alignment vertical="center"/>
    </xf>
    <xf numFmtId="0" fontId="12" fillId="27" borderId="6" xfId="3" applyFont="1" applyFill="1" applyBorder="1" applyAlignment="1">
      <alignment horizontal="left" vertical="center" wrapText="1"/>
    </xf>
    <xf numFmtId="4" fontId="27" fillId="29" borderId="1" xfId="0" applyNumberFormat="1" applyFont="1" applyFill="1" applyBorder="1" applyAlignment="1">
      <alignment horizontal="right" vertical="center"/>
    </xf>
    <xf numFmtId="0" fontId="26" fillId="27" borderId="1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vertical="center"/>
    </xf>
    <xf numFmtId="0" fontId="12" fillId="27" borderId="0" xfId="3" applyFont="1" applyFill="1"/>
    <xf numFmtId="0" fontId="25" fillId="27" borderId="1" xfId="0" applyFont="1" applyFill="1" applyBorder="1" applyAlignment="1">
      <alignment vertical="center"/>
    </xf>
    <xf numFmtId="0" fontId="25" fillId="27" borderId="7" xfId="0" applyFont="1" applyFill="1" applyBorder="1" applyAlignment="1">
      <alignment vertical="center"/>
    </xf>
    <xf numFmtId="0" fontId="25" fillId="27" borderId="11" xfId="0" applyFont="1" applyFill="1" applyBorder="1" applyAlignment="1">
      <alignment vertical="center"/>
    </xf>
    <xf numFmtId="49" fontId="6" fillId="28" borderId="6" xfId="0" applyNumberFormat="1" applyFont="1" applyFill="1" applyBorder="1" applyAlignment="1">
      <alignment horizontal="center" vertical="center" wrapText="1"/>
    </xf>
    <xf numFmtId="4" fontId="27" fillId="29" borderId="6" xfId="0" applyNumberFormat="1" applyFont="1" applyFill="1" applyBorder="1" applyAlignment="1">
      <alignment horizontal="right" vertical="center"/>
    </xf>
    <xf numFmtId="49" fontId="6" fillId="28" borderId="1" xfId="0" applyNumberFormat="1" applyFont="1" applyFill="1" applyBorder="1" applyAlignment="1">
      <alignment horizontal="center" vertical="center" wrapText="1"/>
    </xf>
    <xf numFmtId="0" fontId="12" fillId="27" borderId="7" xfId="3" applyFont="1" applyFill="1" applyBorder="1" applyAlignment="1">
      <alignment horizontal="left" vertical="center" wrapText="1"/>
    </xf>
    <xf numFmtId="0" fontId="12" fillId="0" borderId="7" xfId="3" applyFont="1" applyBorder="1" applyAlignment="1">
      <alignment horizontal="left" vertical="center" wrapText="1"/>
    </xf>
    <xf numFmtId="0" fontId="26" fillId="27" borderId="13" xfId="0" applyFont="1" applyFill="1" applyBorder="1" applyAlignment="1">
      <alignment horizontal="center" vertical="center" wrapText="1"/>
    </xf>
    <xf numFmtId="49" fontId="6" fillId="27" borderId="7" xfId="0" applyNumberFormat="1" applyFont="1" applyFill="1" applyBorder="1" applyAlignment="1">
      <alignment horizontal="center" vertical="center" wrapText="1"/>
    </xf>
    <xf numFmtId="165" fontId="28" fillId="22" borderId="1" xfId="1" applyFont="1" applyFill="1" applyBorder="1" applyAlignment="1" applyProtection="1">
      <alignment horizontal="left" vertical="center"/>
    </xf>
    <xf numFmtId="165" fontId="12" fillId="22" borderId="11" xfId="1" applyFont="1" applyFill="1" applyBorder="1" applyAlignment="1" applyProtection="1">
      <alignment horizontal="left" vertical="center"/>
    </xf>
    <xf numFmtId="165" fontId="28" fillId="22" borderId="11" xfId="1" applyFont="1" applyFill="1" applyBorder="1" applyAlignment="1" applyProtection="1">
      <alignment horizontal="left" vertical="center"/>
    </xf>
    <xf numFmtId="0" fontId="12" fillId="22" borderId="7" xfId="3" applyFont="1" applyFill="1" applyBorder="1" applyAlignment="1">
      <alignment horizontal="left" vertical="center" wrapText="1"/>
    </xf>
    <xf numFmtId="165" fontId="12" fillId="22" borderId="7" xfId="1" applyFont="1" applyFill="1" applyBorder="1" applyAlignment="1" applyProtection="1">
      <alignment horizontal="left" vertical="center"/>
    </xf>
    <xf numFmtId="165" fontId="12" fillId="22" borderId="7" xfId="1" applyFont="1" applyFill="1" applyBorder="1" applyAlignment="1" applyProtection="1">
      <alignment horizontal="center" vertical="center" wrapText="1"/>
    </xf>
    <xf numFmtId="165" fontId="12" fillId="22" borderId="7" xfId="1" applyFont="1" applyFill="1" applyBorder="1" applyAlignment="1" applyProtection="1">
      <alignment horizontal="left" vertical="center" wrapText="1"/>
    </xf>
    <xf numFmtId="165" fontId="12" fillId="22" borderId="7" xfId="1" applyFont="1" applyFill="1" applyBorder="1" applyAlignment="1" applyProtection="1">
      <alignment horizontal="right" vertical="center"/>
    </xf>
    <xf numFmtId="0" fontId="13" fillId="27" borderId="7" xfId="3" applyFont="1" applyFill="1" applyBorder="1" applyAlignment="1">
      <alignment horizontal="left" vertical="center" wrapText="1"/>
    </xf>
    <xf numFmtId="165" fontId="13" fillId="27" borderId="7" xfId="1" applyFont="1" applyFill="1" applyBorder="1" applyAlignment="1" applyProtection="1">
      <alignment horizontal="left" vertical="center"/>
    </xf>
    <xf numFmtId="165" fontId="13" fillId="27" borderId="7" xfId="1" applyFont="1" applyFill="1" applyBorder="1" applyAlignment="1" applyProtection="1">
      <alignment horizontal="left" vertical="center" wrapText="1"/>
    </xf>
    <xf numFmtId="165" fontId="13" fillId="27" borderId="7" xfId="1" applyFont="1" applyFill="1" applyBorder="1" applyAlignment="1" applyProtection="1">
      <alignment horizontal="right" vertical="center"/>
    </xf>
    <xf numFmtId="165" fontId="15" fillId="27" borderId="7" xfId="1" applyFont="1" applyFill="1" applyBorder="1" applyAlignment="1" applyProtection="1">
      <alignment horizontal="right" vertical="center"/>
    </xf>
    <xf numFmtId="165" fontId="12" fillId="27" borderId="7" xfId="1" applyFont="1" applyFill="1" applyBorder="1" applyAlignment="1" applyProtection="1">
      <alignment horizontal="right" vertical="center"/>
    </xf>
    <xf numFmtId="0" fontId="12" fillId="27" borderId="0" xfId="3" applyFont="1" applyFill="1" applyAlignment="1">
      <alignment horizontal="left" vertical="center"/>
    </xf>
    <xf numFmtId="0" fontId="12" fillId="27" borderId="0" xfId="3" applyFont="1" applyFill="1" applyAlignment="1">
      <alignment horizontal="left" vertical="center" wrapText="1"/>
    </xf>
    <xf numFmtId="0" fontId="12" fillId="27" borderId="0" xfId="3" applyFont="1" applyFill="1" applyAlignment="1">
      <alignment horizontal="left" vertical="top" wrapText="1" shrinkToFit="1" readingOrder="1"/>
    </xf>
    <xf numFmtId="0" fontId="12" fillId="0" borderId="1" xfId="3" applyFont="1" applyBorder="1" applyAlignment="1">
      <alignment horizontal="left" vertical="top" wrapText="1" shrinkToFit="1" readingOrder="1"/>
    </xf>
    <xf numFmtId="165" fontId="12" fillId="0" borderId="1" xfId="1" applyFont="1" applyBorder="1" applyAlignment="1" applyProtection="1">
      <alignment horizontal="right" vertical="center"/>
    </xf>
    <xf numFmtId="165" fontId="12" fillId="27" borderId="1" xfId="1" applyFont="1" applyFill="1" applyBorder="1" applyAlignment="1" applyProtection="1">
      <alignment horizontal="right" vertical="center"/>
    </xf>
    <xf numFmtId="165" fontId="28" fillId="27" borderId="1" xfId="1" applyFont="1" applyFill="1" applyBorder="1" applyAlignment="1" applyProtection="1">
      <alignment horizontal="right" vertical="center"/>
    </xf>
    <xf numFmtId="0" fontId="12" fillId="31" borderId="13" xfId="3" applyFont="1" applyFill="1" applyBorder="1" applyAlignment="1">
      <alignment horizontal="left" vertical="center" wrapText="1"/>
    </xf>
    <xf numFmtId="164" fontId="28" fillId="31" borderId="13" xfId="1" applyNumberFormat="1" applyFont="1" applyFill="1" applyBorder="1" applyAlignment="1" applyProtection="1">
      <alignment horizontal="right" vertical="center"/>
    </xf>
    <xf numFmtId="165" fontId="31" fillId="31" borderId="13" xfId="1" applyFont="1" applyFill="1" applyBorder="1" applyAlignment="1" applyProtection="1">
      <alignment horizontal="right" vertical="center"/>
    </xf>
    <xf numFmtId="0" fontId="12" fillId="32" borderId="31" xfId="3" applyFont="1" applyFill="1" applyBorder="1" applyAlignment="1">
      <alignment horizontal="left" vertical="top"/>
    </xf>
    <xf numFmtId="0" fontId="12" fillId="32" borderId="32" xfId="3" applyFont="1" applyFill="1" applyBorder="1" applyAlignment="1">
      <alignment horizontal="left" vertical="center"/>
    </xf>
    <xf numFmtId="0" fontId="12" fillId="32" borderId="32" xfId="3" applyFont="1" applyFill="1" applyBorder="1" applyAlignment="1">
      <alignment horizontal="justify" vertical="top" wrapText="1" shrinkToFit="1" readingOrder="1"/>
    </xf>
    <xf numFmtId="165" fontId="14" fillId="32" borderId="32" xfId="1" applyFont="1" applyFill="1" applyBorder="1" applyAlignment="1" applyProtection="1">
      <alignment horizontal="center" vertical="center"/>
    </xf>
    <xf numFmtId="0" fontId="12" fillId="33" borderId="19" xfId="3" applyFont="1" applyFill="1" applyBorder="1" applyAlignment="1">
      <alignment horizontal="left" vertical="center" wrapText="1"/>
    </xf>
    <xf numFmtId="0" fontId="12" fillId="33" borderId="20" xfId="3" applyFont="1" applyFill="1" applyBorder="1" applyAlignment="1">
      <alignment horizontal="left" vertical="center" wrapText="1"/>
    </xf>
    <xf numFmtId="165" fontId="14" fillId="33" borderId="20" xfId="1" applyFont="1" applyFill="1" applyBorder="1" applyAlignment="1" applyProtection="1">
      <alignment horizontal="center" vertical="center"/>
    </xf>
    <xf numFmtId="0" fontId="12" fillId="34" borderId="1" xfId="3" applyFont="1" applyFill="1" applyBorder="1" applyAlignment="1">
      <alignment horizontal="left" vertical="center" wrapText="1"/>
    </xf>
    <xf numFmtId="165" fontId="29" fillId="34" borderId="1" xfId="1" applyFont="1" applyFill="1" applyBorder="1" applyAlignment="1" applyProtection="1">
      <alignment horizontal="right" vertical="center"/>
    </xf>
    <xf numFmtId="4" fontId="29" fillId="34" borderId="1" xfId="3" applyNumberFormat="1" applyFont="1" applyFill="1" applyBorder="1" applyAlignment="1">
      <alignment horizontal="right" vertical="center" wrapText="1"/>
    </xf>
    <xf numFmtId="4" fontId="12" fillId="34" borderId="1" xfId="3" applyNumberFormat="1" applyFont="1" applyFill="1" applyBorder="1" applyAlignment="1">
      <alignment horizontal="right" vertical="center" wrapText="1"/>
    </xf>
    <xf numFmtId="0" fontId="12" fillId="0" borderId="26" xfId="3" applyFont="1" applyBorder="1" applyAlignment="1">
      <alignment horizontal="left" vertical="center" wrapText="1"/>
    </xf>
    <xf numFmtId="0" fontId="12" fillId="0" borderId="27" xfId="3" applyFont="1" applyBorder="1" applyAlignment="1">
      <alignment horizontal="left" vertical="center" wrapText="1"/>
    </xf>
    <xf numFmtId="165" fontId="12" fillId="0" borderId="27" xfId="1" applyFont="1" applyBorder="1" applyAlignment="1" applyProtection="1">
      <alignment horizontal="right" vertical="center"/>
    </xf>
    <xf numFmtId="0" fontId="12" fillId="0" borderId="24" xfId="3" applyFont="1" applyBorder="1" applyAlignment="1">
      <alignment horizontal="left" vertical="center" wrapText="1"/>
    </xf>
    <xf numFmtId="0" fontId="12" fillId="0" borderId="14" xfId="3" applyFont="1" applyBorder="1" applyAlignment="1">
      <alignment horizontal="left" vertical="center" wrapText="1"/>
    </xf>
    <xf numFmtId="165" fontId="12" fillId="0" borderId="14" xfId="1" applyFont="1" applyBorder="1" applyAlignment="1" applyProtection="1">
      <alignment horizontal="right" vertical="center"/>
    </xf>
    <xf numFmtId="165" fontId="12" fillId="0" borderId="14" xfId="1" applyFont="1" applyBorder="1" applyAlignment="1" applyProtection="1">
      <alignment horizontal="center" vertical="center"/>
    </xf>
    <xf numFmtId="165" fontId="12" fillId="0" borderId="14" xfId="1" applyFont="1" applyBorder="1" applyAlignment="1" applyProtection="1">
      <alignment horizontal="left" vertical="center" wrapText="1"/>
    </xf>
    <xf numFmtId="165" fontId="12" fillId="0" borderId="14" xfId="1" applyFont="1" applyBorder="1" applyAlignment="1" applyProtection="1">
      <alignment horizontal="left" vertical="center"/>
    </xf>
    <xf numFmtId="0" fontId="12" fillId="36" borderId="1" xfId="3" applyFont="1" applyFill="1" applyBorder="1" applyAlignment="1">
      <alignment horizontal="left" vertical="center"/>
    </xf>
    <xf numFmtId="0" fontId="12" fillId="36" borderId="1" xfId="3" applyFont="1" applyFill="1" applyBorder="1" applyAlignment="1">
      <alignment horizontal="left" vertical="center" wrapText="1" shrinkToFit="1" readingOrder="1"/>
    </xf>
    <xf numFmtId="165" fontId="12" fillId="36" borderId="1" xfId="1" applyFont="1" applyFill="1" applyBorder="1" applyAlignment="1" applyProtection="1">
      <alignment horizontal="center" vertical="center"/>
    </xf>
    <xf numFmtId="165" fontId="12" fillId="36" borderId="5" xfId="1" applyFont="1" applyFill="1" applyBorder="1" applyAlignment="1" applyProtection="1">
      <alignment horizontal="left" vertical="center"/>
    </xf>
    <xf numFmtId="165" fontId="12" fillId="36" borderId="1" xfId="1" applyFont="1" applyFill="1" applyBorder="1" applyAlignment="1" applyProtection="1">
      <alignment horizontal="right" vertical="center"/>
    </xf>
    <xf numFmtId="0" fontId="12" fillId="36" borderId="1" xfId="3" applyFont="1" applyFill="1" applyBorder="1" applyAlignment="1">
      <alignment horizontal="left" vertical="center" wrapText="1"/>
    </xf>
    <xf numFmtId="0" fontId="12" fillId="36" borderId="1" xfId="3" applyFont="1" applyFill="1" applyBorder="1" applyAlignment="1">
      <alignment horizontal="left" vertical="top" wrapText="1" shrinkToFit="1" readingOrder="1"/>
    </xf>
    <xf numFmtId="165" fontId="12" fillId="36" borderId="11" xfId="1" applyFont="1" applyFill="1" applyBorder="1" applyAlignment="1" applyProtection="1">
      <alignment horizontal="center" vertical="center"/>
    </xf>
    <xf numFmtId="164" fontId="12" fillId="36" borderId="1" xfId="3" applyNumberFormat="1" applyFont="1" applyFill="1" applyBorder="1" applyAlignment="1">
      <alignment vertical="center" wrapText="1" shrinkToFit="1" readingOrder="1"/>
    </xf>
    <xf numFmtId="0" fontId="12" fillId="32" borderId="10" xfId="3" applyFont="1" applyFill="1" applyBorder="1" applyAlignment="1">
      <alignment horizontal="left" vertical="center" wrapText="1"/>
    </xf>
    <xf numFmtId="0" fontId="12" fillId="32" borderId="12" xfId="3" applyFont="1" applyFill="1" applyBorder="1" applyAlignment="1">
      <alignment horizontal="left" vertical="center" wrapText="1"/>
    </xf>
    <xf numFmtId="165" fontId="14" fillId="32" borderId="12" xfId="1" applyFont="1" applyFill="1" applyBorder="1" applyAlignment="1" applyProtection="1">
      <alignment horizontal="right" vertical="center"/>
    </xf>
    <xf numFmtId="0" fontId="12" fillId="33" borderId="10" xfId="3" applyFont="1" applyFill="1" applyBorder="1" applyAlignment="1">
      <alignment horizontal="left" vertical="center"/>
    </xf>
    <xf numFmtId="0" fontId="12" fillId="33" borderId="12" xfId="3" applyFont="1" applyFill="1" applyBorder="1" applyAlignment="1">
      <alignment horizontal="left" vertical="center"/>
    </xf>
    <xf numFmtId="4" fontId="12" fillId="33" borderId="12" xfId="3" applyNumberFormat="1" applyFont="1" applyFill="1" applyBorder="1" applyAlignment="1">
      <alignment horizontal="left" vertical="top" wrapText="1" shrinkToFit="1" readingOrder="1"/>
    </xf>
    <xf numFmtId="165" fontId="14" fillId="33" borderId="12" xfId="1" applyFont="1" applyFill="1" applyBorder="1" applyAlignment="1" applyProtection="1">
      <alignment horizontal="center" vertical="center"/>
    </xf>
    <xf numFmtId="0" fontId="12" fillId="0" borderId="14" xfId="3" applyFont="1" applyBorder="1" applyAlignment="1">
      <alignment horizontal="right" vertical="center" wrapText="1"/>
    </xf>
    <xf numFmtId="0" fontId="12" fillId="37" borderId="2" xfId="3" applyFont="1" applyFill="1" applyBorder="1" applyAlignment="1">
      <alignment horizontal="left" vertical="center" wrapText="1"/>
    </xf>
    <xf numFmtId="0" fontId="12" fillId="37" borderId="13" xfId="3" applyFont="1" applyFill="1" applyBorder="1" applyAlignment="1">
      <alignment horizontal="left" vertical="center" wrapText="1"/>
    </xf>
    <xf numFmtId="165" fontId="14" fillId="37" borderId="13" xfId="1" applyFont="1" applyFill="1" applyBorder="1" applyAlignment="1" applyProtection="1">
      <alignment horizontal="center" vertical="center"/>
    </xf>
    <xf numFmtId="0" fontId="12" fillId="38" borderId="31" xfId="3" applyFont="1" applyFill="1" applyBorder="1" applyAlignment="1">
      <alignment horizontal="left" vertical="top"/>
    </xf>
    <xf numFmtId="0" fontId="12" fillId="38" borderId="32" xfId="3" applyFont="1" applyFill="1" applyBorder="1" applyAlignment="1">
      <alignment horizontal="left" vertical="center"/>
    </xf>
    <xf numFmtId="0" fontId="12" fillId="38" borderId="32" xfId="5" applyFont="1" applyFill="1" applyBorder="1" applyAlignment="1">
      <alignment horizontal="left" vertical="top" wrapText="1" shrinkToFit="1" readingOrder="1"/>
    </xf>
    <xf numFmtId="165" fontId="14" fillId="38" borderId="32" xfId="1" applyFont="1" applyFill="1" applyBorder="1" applyAlignment="1" applyProtection="1">
      <alignment horizontal="center" vertical="center"/>
    </xf>
    <xf numFmtId="0" fontId="12" fillId="32" borderId="10" xfId="3" applyFont="1" applyFill="1" applyBorder="1" applyAlignment="1">
      <alignment horizontal="left" vertical="top"/>
    </xf>
    <xf numFmtId="0" fontId="12" fillId="32" borderId="35" xfId="3" applyFont="1" applyFill="1" applyBorder="1" applyAlignment="1">
      <alignment horizontal="left" vertical="center"/>
    </xf>
    <xf numFmtId="0" fontId="12" fillId="32" borderId="35" xfId="3" applyFont="1" applyFill="1" applyBorder="1" applyAlignment="1">
      <alignment horizontal="left" vertical="top" wrapText="1" shrinkToFit="1" readingOrder="1"/>
    </xf>
    <xf numFmtId="165" fontId="14" fillId="32" borderId="35" xfId="1" applyFont="1" applyFill="1" applyBorder="1" applyAlignment="1" applyProtection="1">
      <alignment horizontal="center" vertical="center"/>
    </xf>
    <xf numFmtId="0" fontId="12" fillId="31" borderId="1" xfId="3" applyFont="1" applyFill="1" applyBorder="1" applyAlignment="1">
      <alignment horizontal="left" vertical="top"/>
    </xf>
    <xf numFmtId="0" fontId="12" fillId="31" borderId="1" xfId="3" applyFont="1" applyFill="1" applyBorder="1" applyAlignment="1">
      <alignment horizontal="left" vertical="center"/>
    </xf>
    <xf numFmtId="0" fontId="12" fillId="31" borderId="1" xfId="3" applyFont="1" applyFill="1" applyBorder="1" applyAlignment="1">
      <alignment horizontal="left" vertical="top" wrapText="1" shrinkToFit="1" readingOrder="1"/>
    </xf>
    <xf numFmtId="165" fontId="14" fillId="31" borderId="1" xfId="1" applyFont="1" applyFill="1" applyBorder="1" applyAlignment="1" applyProtection="1">
      <alignment horizontal="center" vertical="center"/>
    </xf>
    <xf numFmtId="165" fontId="12" fillId="17" borderId="6" xfId="1" applyFont="1" applyFill="1" applyBorder="1" applyAlignment="1" applyProtection="1">
      <alignment horizontal="center" vertical="center"/>
    </xf>
    <xf numFmtId="0" fontId="12" fillId="22" borderId="1" xfId="3" applyFont="1" applyFill="1" applyBorder="1" applyAlignment="1">
      <alignment horizontal="left" vertical="center" wrapText="1"/>
    </xf>
    <xf numFmtId="165" fontId="12" fillId="22" borderId="1" xfId="1" applyFont="1" applyFill="1" applyBorder="1" applyAlignment="1" applyProtection="1">
      <alignment horizontal="right" vertical="center"/>
    </xf>
    <xf numFmtId="165" fontId="12" fillId="27" borderId="7" xfId="1" applyFont="1" applyFill="1" applyBorder="1" applyAlignment="1" applyProtection="1">
      <alignment horizontal="left" vertical="center"/>
    </xf>
    <xf numFmtId="165" fontId="12" fillId="27" borderId="7" xfId="1" applyFont="1" applyFill="1" applyBorder="1" applyAlignment="1" applyProtection="1">
      <alignment horizontal="center" vertical="center" wrapText="1"/>
    </xf>
    <xf numFmtId="165" fontId="12" fillId="27" borderId="7" xfId="1" applyFont="1" applyFill="1" applyBorder="1" applyAlignment="1" applyProtection="1">
      <alignment horizontal="left" vertical="center" wrapText="1"/>
    </xf>
    <xf numFmtId="165" fontId="28" fillId="22" borderId="1" xfId="1" applyFont="1" applyFill="1" applyBorder="1" applyAlignment="1" applyProtection="1">
      <alignment horizontal="right" vertical="center"/>
    </xf>
    <xf numFmtId="165" fontId="28" fillId="22" borderId="1" xfId="1" applyFont="1" applyFill="1" applyBorder="1" applyAlignment="1" applyProtection="1">
      <alignment horizontal="center" vertical="center"/>
    </xf>
    <xf numFmtId="165" fontId="28" fillId="27" borderId="7" xfId="1" applyFont="1" applyFill="1" applyBorder="1" applyAlignment="1" applyProtection="1">
      <alignment horizontal="right" vertical="center"/>
    </xf>
    <xf numFmtId="165" fontId="3" fillId="40" borderId="1" xfId="1" applyFont="1" applyFill="1" applyBorder="1" applyAlignment="1" applyProtection="1">
      <alignment horizontal="left" vertical="center" wrapText="1"/>
    </xf>
    <xf numFmtId="0" fontId="5" fillId="0" borderId="9" xfId="0" applyFont="1" applyBorder="1" applyAlignment="1">
      <alignment vertical="center"/>
    </xf>
    <xf numFmtId="4" fontId="5" fillId="0" borderId="7" xfId="1" applyNumberFormat="1" applyFont="1" applyBorder="1" applyAlignment="1" applyProtection="1">
      <alignment horizontal="left" vertical="center"/>
    </xf>
    <xf numFmtId="165" fontId="34" fillId="41" borderId="34" xfId="1" applyFont="1" applyFill="1" applyBorder="1" applyAlignment="1" applyProtection="1">
      <alignment horizontal="left" vertical="center" wrapText="1"/>
    </xf>
    <xf numFmtId="4" fontId="5" fillId="39" borderId="7" xfId="1" applyNumberFormat="1" applyFont="1" applyFill="1" applyBorder="1" applyAlignment="1" applyProtection="1">
      <alignment horizontal="left" vertical="center"/>
    </xf>
    <xf numFmtId="4" fontId="5" fillId="42" borderId="1" xfId="1" applyNumberFormat="1" applyFont="1" applyFill="1" applyBorder="1" applyAlignment="1" applyProtection="1">
      <alignment horizontal="right" vertical="center"/>
    </xf>
    <xf numFmtId="165" fontId="34" fillId="40" borderId="34" xfId="1" applyFont="1" applyFill="1" applyBorder="1" applyAlignment="1" applyProtection="1">
      <alignment horizontal="left" vertical="center" wrapText="1"/>
    </xf>
    <xf numFmtId="4" fontId="5" fillId="40" borderId="6" xfId="0" applyNumberFormat="1" applyFont="1" applyFill="1" applyBorder="1" applyAlignment="1">
      <alignment horizontal="right" vertical="center"/>
    </xf>
    <xf numFmtId="4" fontId="5" fillId="40" borderId="1" xfId="1" applyNumberFormat="1" applyFont="1" applyFill="1" applyBorder="1" applyAlignment="1" applyProtection="1">
      <alignment horizontal="right" vertical="center"/>
    </xf>
    <xf numFmtId="4" fontId="5" fillId="40" borderId="1" xfId="0" applyNumberFormat="1" applyFont="1" applyFill="1" applyBorder="1" applyAlignment="1">
      <alignment horizontal="right" vertical="center"/>
    </xf>
    <xf numFmtId="4" fontId="5" fillId="40" borderId="2" xfId="0" applyNumberFormat="1" applyFont="1" applyFill="1" applyBorder="1" applyAlignment="1">
      <alignment horizontal="right" vertical="center"/>
    </xf>
    <xf numFmtId="4" fontId="5" fillId="0" borderId="11" xfId="1" applyNumberFormat="1" applyFont="1" applyBorder="1" applyAlignment="1" applyProtection="1">
      <alignment horizontal="right" vertical="center"/>
    </xf>
    <xf numFmtId="0" fontId="5" fillId="39" borderId="7" xfId="0" applyFont="1" applyFill="1" applyBorder="1" applyAlignment="1">
      <alignment vertical="center"/>
    </xf>
    <xf numFmtId="0" fontId="4" fillId="30" borderId="8" xfId="0" applyFont="1" applyFill="1" applyBorder="1" applyAlignment="1">
      <alignment vertical="center"/>
    </xf>
    <xf numFmtId="4" fontId="0" fillId="0" borderId="0" xfId="0" applyNumberFormat="1"/>
    <xf numFmtId="0" fontId="12" fillId="33" borderId="0" xfId="3" applyFont="1" applyFill="1" applyAlignment="1">
      <alignment horizontal="left" vertical="center"/>
    </xf>
    <xf numFmtId="4" fontId="12" fillId="33" borderId="0" xfId="3" applyNumberFormat="1" applyFont="1" applyFill="1" applyAlignment="1">
      <alignment horizontal="left" vertical="top" wrapText="1" shrinkToFit="1" readingOrder="1"/>
    </xf>
    <xf numFmtId="165" fontId="14" fillId="43" borderId="0" xfId="1" applyFont="1" applyFill="1" applyBorder="1" applyAlignment="1" applyProtection="1">
      <alignment horizontal="center" vertical="center"/>
    </xf>
    <xf numFmtId="165" fontId="14" fillId="31" borderId="1" xfId="1" applyFont="1" applyFill="1" applyBorder="1" applyAlignment="1" applyProtection="1">
      <alignment horizontal="left" vertical="center"/>
    </xf>
    <xf numFmtId="165" fontId="28" fillId="10" borderId="1" xfId="1" applyFont="1" applyFill="1" applyBorder="1" applyAlignment="1" applyProtection="1">
      <alignment horizontal="center" vertical="center"/>
    </xf>
    <xf numFmtId="165" fontId="12" fillId="22" borderId="29" xfId="1" applyFont="1" applyFill="1" applyBorder="1" applyAlignment="1" applyProtection="1">
      <alignment horizontal="left" vertical="center"/>
    </xf>
    <xf numFmtId="165" fontId="12" fillId="22" borderId="30" xfId="1" applyFont="1" applyFill="1" applyBorder="1" applyAlignment="1" applyProtection="1">
      <alignment horizontal="left" vertical="center"/>
    </xf>
    <xf numFmtId="165" fontId="14" fillId="33" borderId="22" xfId="1" applyFont="1" applyFill="1" applyBorder="1" applyAlignment="1" applyProtection="1">
      <alignment horizontal="center" vertical="center"/>
    </xf>
    <xf numFmtId="165" fontId="36" fillId="22" borderId="7" xfId="1" applyFont="1" applyFill="1" applyBorder="1" applyAlignment="1" applyProtection="1">
      <alignment horizontal="right" vertical="center"/>
    </xf>
    <xf numFmtId="165" fontId="37" fillId="27" borderId="7" xfId="1" applyFont="1" applyFill="1" applyBorder="1" applyAlignment="1" applyProtection="1">
      <alignment horizontal="right" vertical="center"/>
    </xf>
    <xf numFmtId="165" fontId="36" fillId="27" borderId="0" xfId="1" applyFont="1" applyFill="1" applyBorder="1" applyAlignment="1" applyProtection="1">
      <alignment horizontal="right" vertical="center"/>
    </xf>
    <xf numFmtId="0" fontId="12" fillId="27" borderId="11" xfId="3" applyFont="1" applyFill="1" applyBorder="1"/>
    <xf numFmtId="49" fontId="6" fillId="28" borderId="11" xfId="0" applyNumberFormat="1" applyFont="1" applyFill="1" applyBorder="1" applyAlignment="1">
      <alignment horizontal="center" vertical="center" wrapText="1"/>
    </xf>
    <xf numFmtId="4" fontId="27" fillId="29" borderId="11" xfId="0" applyNumberFormat="1" applyFont="1" applyFill="1" applyBorder="1" applyAlignment="1">
      <alignment horizontal="right" vertical="center"/>
    </xf>
    <xf numFmtId="165" fontId="12" fillId="27" borderId="11" xfId="1" applyFont="1" applyFill="1" applyBorder="1" applyAlignment="1" applyProtection="1">
      <alignment horizontal="right" vertical="center"/>
    </xf>
    <xf numFmtId="0" fontId="12" fillId="27" borderId="11" xfId="3" applyFont="1" applyFill="1" applyBorder="1" applyAlignment="1">
      <alignment horizontal="left" vertical="center" wrapText="1"/>
    </xf>
    <xf numFmtId="0" fontId="12" fillId="27" borderId="2" xfId="3" applyFont="1" applyFill="1" applyBorder="1" applyAlignment="1">
      <alignment horizontal="left" vertical="center" wrapText="1"/>
    </xf>
    <xf numFmtId="0" fontId="12" fillId="27" borderId="36" xfId="3" applyFont="1" applyFill="1" applyBorder="1"/>
    <xf numFmtId="0" fontId="25" fillId="27" borderId="13" xfId="0" applyFont="1" applyFill="1" applyBorder="1" applyAlignment="1">
      <alignment vertical="center"/>
    </xf>
    <xf numFmtId="49" fontId="6" fillId="28" borderId="13" xfId="0" applyNumberFormat="1" applyFont="1" applyFill="1" applyBorder="1" applyAlignment="1">
      <alignment horizontal="center" vertical="center" wrapText="1"/>
    </xf>
    <xf numFmtId="4" fontId="37" fillId="29" borderId="13" xfId="0" applyNumberFormat="1" applyFont="1" applyFill="1" applyBorder="1" applyAlignment="1">
      <alignment horizontal="right" vertical="center"/>
    </xf>
    <xf numFmtId="165" fontId="12" fillId="27" borderId="13" xfId="1" applyFont="1" applyFill="1" applyBorder="1" applyAlignment="1" applyProtection="1">
      <alignment horizontal="right" vertical="center"/>
    </xf>
    <xf numFmtId="165" fontId="38" fillId="33" borderId="0" xfId="1" applyFont="1" applyFill="1" applyBorder="1" applyAlignment="1" applyProtection="1">
      <alignment horizontal="center" vertical="center"/>
    </xf>
    <xf numFmtId="165" fontId="36" fillId="22" borderId="29" xfId="1" applyFont="1" applyFill="1" applyBorder="1" applyAlignment="1" applyProtection="1">
      <alignment horizontal="left" vertical="center"/>
    </xf>
    <xf numFmtId="165" fontId="36" fillId="22" borderId="30" xfId="1" applyFont="1" applyFill="1" applyBorder="1" applyAlignment="1" applyProtection="1">
      <alignment horizontal="left" vertical="center"/>
    </xf>
    <xf numFmtId="0" fontId="12" fillId="37" borderId="1" xfId="3" applyFont="1" applyFill="1" applyBorder="1" applyAlignment="1">
      <alignment horizontal="left" vertical="center"/>
    </xf>
    <xf numFmtId="0" fontId="12" fillId="37" borderId="1" xfId="3" applyFont="1" applyFill="1" applyBorder="1" applyAlignment="1">
      <alignment horizontal="left" vertical="center" wrapText="1"/>
    </xf>
    <xf numFmtId="165" fontId="38" fillId="37" borderId="1" xfId="1" applyFont="1" applyFill="1" applyBorder="1" applyAlignment="1" applyProtection="1">
      <alignment horizontal="left" vertical="center"/>
    </xf>
    <xf numFmtId="0" fontId="20" fillId="27" borderId="1" xfId="0" applyFont="1" applyFill="1" applyBorder="1" applyAlignment="1">
      <alignment horizontal="left"/>
    </xf>
    <xf numFmtId="0" fontId="20" fillId="27" borderId="1" xfId="0" applyFont="1" applyFill="1" applyBorder="1"/>
    <xf numFmtId="4" fontId="5" fillId="4" borderId="11" xfId="1" applyNumberFormat="1" applyFont="1" applyFill="1" applyBorder="1" applyAlignment="1" applyProtection="1">
      <alignment horizontal="right" vertical="center"/>
    </xf>
    <xf numFmtId="165" fontId="12" fillId="44" borderId="38" xfId="1" applyFont="1" applyFill="1" applyBorder="1" applyAlignment="1" applyProtection="1">
      <alignment horizontal="left" vertical="center"/>
    </xf>
    <xf numFmtId="165" fontId="12" fillId="44" borderId="25" xfId="1" applyFont="1" applyFill="1" applyBorder="1" applyAlignment="1" applyProtection="1">
      <alignment horizontal="left" vertical="center"/>
    </xf>
    <xf numFmtId="165" fontId="12" fillId="44" borderId="16" xfId="1" applyFont="1" applyFill="1" applyBorder="1" applyAlignment="1" applyProtection="1">
      <alignment horizontal="left" vertical="center"/>
    </xf>
    <xf numFmtId="165" fontId="12" fillId="44" borderId="16" xfId="1" applyFont="1" applyFill="1" applyBorder="1" applyAlignment="1" applyProtection="1">
      <alignment horizontal="left" vertical="center" wrapText="1"/>
    </xf>
    <xf numFmtId="165" fontId="29" fillId="44" borderId="16" xfId="1" applyFont="1" applyFill="1" applyBorder="1" applyAlignment="1" applyProtection="1">
      <alignment horizontal="left" vertical="center"/>
    </xf>
    <xf numFmtId="0" fontId="12" fillId="15" borderId="37" xfId="3" applyFont="1" applyFill="1" applyBorder="1" applyAlignment="1">
      <alignment horizontal="left" vertical="center" wrapText="1"/>
    </xf>
    <xf numFmtId="0" fontId="12" fillId="45" borderId="38" xfId="3" applyFont="1" applyFill="1" applyBorder="1" applyAlignment="1">
      <alignment horizontal="left" vertical="center" wrapText="1"/>
    </xf>
    <xf numFmtId="165" fontId="29" fillId="45" borderId="38" xfId="1" applyFont="1" applyFill="1" applyBorder="1" applyAlignment="1" applyProtection="1">
      <alignment horizontal="right" vertical="center"/>
    </xf>
    <xf numFmtId="165" fontId="12" fillId="45" borderId="38" xfId="1" applyFont="1" applyFill="1" applyBorder="1" applyAlignment="1" applyProtection="1">
      <alignment horizontal="center" vertical="center"/>
    </xf>
    <xf numFmtId="0" fontId="13" fillId="15" borderId="24" xfId="3" applyFont="1" applyFill="1" applyBorder="1" applyAlignment="1">
      <alignment horizontal="left" vertical="center" wrapText="1"/>
    </xf>
    <xf numFmtId="0" fontId="13" fillId="45" borderId="14" xfId="3" applyFont="1" applyFill="1" applyBorder="1" applyAlignment="1">
      <alignment horizontal="left" vertical="center" wrapText="1"/>
    </xf>
    <xf numFmtId="165" fontId="30" fillId="45" borderId="14" xfId="1" applyFont="1" applyFill="1" applyBorder="1" applyAlignment="1" applyProtection="1">
      <alignment horizontal="right" vertical="center"/>
    </xf>
    <xf numFmtId="165" fontId="12" fillId="45" borderId="14" xfId="1" applyFont="1" applyFill="1" applyBorder="1" applyAlignment="1" applyProtection="1">
      <alignment horizontal="center" vertical="center"/>
    </xf>
    <xf numFmtId="165" fontId="30" fillId="45" borderId="14" xfId="1" applyFont="1" applyFill="1" applyBorder="1" applyAlignment="1" applyProtection="1">
      <alignment horizontal="center" vertical="center"/>
    </xf>
    <xf numFmtId="165" fontId="12" fillId="45" borderId="14" xfId="1" applyFont="1" applyFill="1" applyBorder="1" applyAlignment="1" applyProtection="1">
      <alignment horizontal="right" vertical="center"/>
    </xf>
    <xf numFmtId="165" fontId="15" fillId="45" borderId="14" xfId="1" applyFont="1" applyFill="1" applyBorder="1" applyAlignment="1" applyProtection="1">
      <alignment horizontal="right" vertical="center"/>
    </xf>
    <xf numFmtId="0" fontId="13" fillId="45" borderId="25" xfId="3" applyFont="1" applyFill="1" applyBorder="1" applyAlignment="1">
      <alignment horizontal="left" vertical="center" wrapText="1"/>
    </xf>
    <xf numFmtId="0" fontId="13" fillId="45" borderId="16" xfId="3" applyFont="1" applyFill="1" applyBorder="1" applyAlignment="1">
      <alignment horizontal="left" vertical="center" wrapText="1"/>
    </xf>
    <xf numFmtId="165" fontId="30" fillId="45" borderId="16" xfId="1" applyFont="1" applyFill="1" applyBorder="1" applyAlignment="1" applyProtection="1">
      <alignment horizontal="center" vertical="center"/>
    </xf>
    <xf numFmtId="165" fontId="13" fillId="45" borderId="16" xfId="1" applyFont="1" applyFill="1" applyBorder="1" applyAlignment="1" applyProtection="1">
      <alignment horizontal="right" vertical="center"/>
    </xf>
    <xf numFmtId="165" fontId="15" fillId="45" borderId="16" xfId="1" applyFont="1" applyFill="1" applyBorder="1" applyAlignment="1" applyProtection="1">
      <alignment horizontal="right" vertical="center"/>
    </xf>
    <xf numFmtId="165" fontId="12" fillId="45" borderId="16" xfId="1" applyFont="1" applyFill="1" applyBorder="1" applyAlignment="1" applyProtection="1">
      <alignment horizontal="right" vertical="center"/>
    </xf>
    <xf numFmtId="165" fontId="12" fillId="35" borderId="37" xfId="1" applyFont="1" applyFill="1" applyBorder="1" applyAlignment="1" applyProtection="1">
      <alignment horizontal="left" vertical="center"/>
    </xf>
    <xf numFmtId="165" fontId="12" fillId="35" borderId="38" xfId="1" applyFont="1" applyFill="1" applyBorder="1" applyAlignment="1" applyProtection="1">
      <alignment horizontal="left" vertical="center"/>
    </xf>
    <xf numFmtId="165" fontId="12" fillId="35" borderId="38" xfId="1" applyFont="1" applyFill="1" applyBorder="1" applyAlignment="1" applyProtection="1">
      <alignment horizontal="left" vertical="center" wrapText="1"/>
    </xf>
    <xf numFmtId="0" fontId="12" fillId="35" borderId="24" xfId="3" applyFont="1" applyFill="1" applyBorder="1" applyAlignment="1">
      <alignment horizontal="left" vertical="center" wrapText="1"/>
    </xf>
    <xf numFmtId="165" fontId="12" fillId="35" borderId="14" xfId="1" applyFont="1" applyFill="1" applyBorder="1" applyAlignment="1" applyProtection="1">
      <alignment horizontal="left" vertical="center"/>
    </xf>
    <xf numFmtId="165" fontId="12" fillId="35" borderId="14" xfId="1" applyFont="1" applyFill="1" applyBorder="1" applyAlignment="1" applyProtection="1">
      <alignment horizontal="left" vertical="center" wrapText="1"/>
    </xf>
    <xf numFmtId="165" fontId="12" fillId="2" borderId="14" xfId="1" applyFont="1" applyFill="1" applyBorder="1" applyAlignment="1" applyProtection="1">
      <alignment horizontal="left" vertical="center" wrapText="1"/>
    </xf>
    <xf numFmtId="0" fontId="12" fillId="46" borderId="37" xfId="3" applyFont="1" applyFill="1" applyBorder="1" applyAlignment="1">
      <alignment horizontal="left" vertical="center" wrapText="1"/>
    </xf>
    <xf numFmtId="0" fontId="12" fillId="46" borderId="38" xfId="3" applyFont="1" applyFill="1" applyBorder="1" applyAlignment="1">
      <alignment horizontal="left" vertical="center" wrapText="1"/>
    </xf>
    <xf numFmtId="165" fontId="12" fillId="46" borderId="38" xfId="1" applyFont="1" applyFill="1" applyBorder="1" applyAlignment="1" applyProtection="1">
      <alignment horizontal="right" vertical="center"/>
    </xf>
    <xf numFmtId="0" fontId="12" fillId="46" borderId="14" xfId="3" applyFont="1" applyFill="1" applyBorder="1" applyAlignment="1">
      <alignment horizontal="left" vertical="center" wrapText="1"/>
    </xf>
    <xf numFmtId="165" fontId="12" fillId="46" borderId="14" xfId="1" applyFont="1" applyFill="1" applyBorder="1" applyAlignment="1" applyProtection="1">
      <alignment horizontal="right" vertical="center"/>
    </xf>
    <xf numFmtId="0" fontId="12" fillId="46" borderId="24" xfId="3" applyFont="1" applyFill="1" applyBorder="1" applyAlignment="1">
      <alignment horizontal="left" vertical="center" wrapText="1"/>
    </xf>
    <xf numFmtId="0" fontId="12" fillId="44" borderId="14" xfId="3" applyFont="1" applyFill="1" applyBorder="1" applyAlignment="1">
      <alignment horizontal="left" vertical="center" wrapText="1"/>
    </xf>
    <xf numFmtId="165" fontId="12" fillId="44" borderId="14" xfId="1" applyFont="1" applyFill="1" applyBorder="1" applyAlignment="1" applyProtection="1">
      <alignment horizontal="right" vertical="center"/>
    </xf>
    <xf numFmtId="165" fontId="12" fillId="46" borderId="18" xfId="1" applyFont="1" applyFill="1" applyBorder="1" applyAlignment="1" applyProtection="1">
      <alignment horizontal="left" vertical="center"/>
    </xf>
    <xf numFmtId="0" fontId="12" fillId="46" borderId="16" xfId="3" applyFont="1" applyFill="1" applyBorder="1" applyAlignment="1">
      <alignment horizontal="left" vertical="center" wrapText="1"/>
    </xf>
    <xf numFmtId="165" fontId="12" fillId="46" borderId="16" xfId="1" applyFont="1" applyFill="1" applyBorder="1" applyAlignment="1" applyProtection="1">
      <alignment horizontal="right" vertical="center"/>
    </xf>
    <xf numFmtId="0" fontId="12" fillId="7" borderId="39" xfId="3" applyFont="1" applyFill="1" applyBorder="1" applyAlignment="1">
      <alignment horizontal="left" vertical="center" wrapText="1"/>
    </xf>
    <xf numFmtId="0" fontId="12" fillId="47" borderId="23" xfId="3" applyFont="1" applyFill="1" applyBorder="1" applyAlignment="1">
      <alignment horizontal="left" vertical="center" wrapText="1"/>
    </xf>
    <xf numFmtId="164" fontId="12" fillId="47" borderId="23" xfId="3" applyNumberFormat="1" applyFont="1" applyFill="1" applyBorder="1" applyAlignment="1">
      <alignment horizontal="left" vertical="center" wrapText="1"/>
    </xf>
    <xf numFmtId="165" fontId="12" fillId="47" borderId="23" xfId="1" applyFont="1" applyFill="1" applyBorder="1" applyAlignment="1" applyProtection="1">
      <alignment horizontal="center" vertical="center"/>
    </xf>
    <xf numFmtId="165" fontId="12" fillId="47" borderId="23" xfId="1" applyFont="1" applyFill="1" applyBorder="1" applyAlignment="1" applyProtection="1">
      <alignment horizontal="left" vertical="center"/>
    </xf>
    <xf numFmtId="0" fontId="12" fillId="47" borderId="14" xfId="3" applyFont="1" applyFill="1" applyBorder="1" applyAlignment="1">
      <alignment horizontal="left" vertical="center" wrapText="1"/>
    </xf>
    <xf numFmtId="165" fontId="12" fillId="47" borderId="14" xfId="1" applyFont="1" applyFill="1" applyBorder="1" applyAlignment="1" applyProtection="1">
      <alignment horizontal="center" vertical="center"/>
    </xf>
    <xf numFmtId="165" fontId="12" fillId="47" borderId="14" xfId="1" applyFont="1" applyFill="1" applyBorder="1" applyAlignment="1" applyProtection="1">
      <alignment horizontal="left" vertical="center"/>
    </xf>
    <xf numFmtId="0" fontId="12" fillId="47" borderId="24" xfId="3" applyFont="1" applyFill="1" applyBorder="1" applyAlignment="1">
      <alignment horizontal="left" vertical="center" wrapText="1"/>
    </xf>
    <xf numFmtId="0" fontId="12" fillId="48" borderId="14" xfId="3" applyFont="1" applyFill="1" applyBorder="1" applyAlignment="1">
      <alignment horizontal="left" vertical="center" wrapText="1"/>
    </xf>
    <xf numFmtId="165" fontId="12" fillId="48" borderId="14" xfId="1" applyFont="1" applyFill="1" applyBorder="1" applyAlignment="1" applyProtection="1">
      <alignment horizontal="right" vertical="center"/>
    </xf>
    <xf numFmtId="165" fontId="12" fillId="48" borderId="14" xfId="1" applyFont="1" applyFill="1" applyBorder="1" applyAlignment="1" applyProtection="1">
      <alignment vertical="center"/>
    </xf>
    <xf numFmtId="165" fontId="12" fillId="48" borderId="14" xfId="1" applyFont="1" applyFill="1" applyBorder="1" applyAlignment="1" applyProtection="1">
      <alignment horizontal="center" vertical="center"/>
    </xf>
    <xf numFmtId="0" fontId="12" fillId="7" borderId="40" xfId="3" applyFont="1" applyFill="1" applyBorder="1" applyAlignment="1">
      <alignment horizontal="left" vertical="center" wrapText="1"/>
    </xf>
    <xf numFmtId="0" fontId="12" fillId="47" borderId="33" xfId="3" applyFont="1" applyFill="1" applyBorder="1" applyAlignment="1">
      <alignment horizontal="left" vertical="center" wrapText="1"/>
    </xf>
    <xf numFmtId="165" fontId="12" fillId="47" borderId="33" xfId="1" applyFont="1" applyFill="1" applyBorder="1" applyAlignment="1" applyProtection="1">
      <alignment horizontal="center" vertical="center"/>
    </xf>
    <xf numFmtId="165" fontId="12" fillId="47" borderId="33" xfId="1" applyFont="1" applyFill="1" applyBorder="1" applyAlignment="1" applyProtection="1">
      <alignment horizontal="left" vertical="center"/>
    </xf>
    <xf numFmtId="0" fontId="12" fillId="49" borderId="1" xfId="3" applyFont="1" applyFill="1" applyBorder="1" applyAlignment="1">
      <alignment horizontal="left" vertical="center" wrapText="1" shrinkToFit="1" readingOrder="1"/>
    </xf>
    <xf numFmtId="165" fontId="12" fillId="49" borderId="11" xfId="1" applyFont="1" applyFill="1" applyBorder="1" applyAlignment="1" applyProtection="1">
      <alignment horizontal="center" vertical="center"/>
    </xf>
    <xf numFmtId="165" fontId="12" fillId="49" borderId="1" xfId="1" applyFont="1" applyFill="1" applyBorder="1" applyAlignment="1" applyProtection="1">
      <alignment horizontal="center" vertical="center"/>
    </xf>
    <xf numFmtId="165" fontId="14" fillId="19" borderId="5" xfId="1" applyFont="1" applyFill="1" applyBorder="1" applyAlignment="1" applyProtection="1">
      <alignment horizontal="center" vertical="center"/>
    </xf>
    <xf numFmtId="0" fontId="12" fillId="50" borderId="5" xfId="3" applyFont="1" applyFill="1" applyBorder="1" applyAlignment="1">
      <alignment horizontal="left" vertical="top"/>
    </xf>
    <xf numFmtId="0" fontId="12" fillId="50" borderId="5" xfId="3" applyFont="1" applyFill="1" applyBorder="1" applyAlignment="1">
      <alignment horizontal="left" vertical="center" wrapText="1"/>
    </xf>
    <xf numFmtId="0" fontId="12" fillId="50" borderId="5" xfId="3" applyFont="1" applyFill="1" applyBorder="1" applyAlignment="1">
      <alignment horizontal="left" vertical="center"/>
    </xf>
    <xf numFmtId="0" fontId="12" fillId="50" borderId="1" xfId="3" applyFont="1" applyFill="1" applyBorder="1" applyAlignment="1">
      <alignment horizontal="left" vertical="center" wrapText="1"/>
    </xf>
    <xf numFmtId="165" fontId="12" fillId="50" borderId="1" xfId="1" applyFont="1" applyFill="1" applyBorder="1" applyAlignment="1" applyProtection="1">
      <alignment horizontal="center" vertical="center"/>
    </xf>
    <xf numFmtId="0" fontId="12" fillId="50" borderId="1" xfId="3" applyFont="1" applyFill="1" applyBorder="1" applyAlignment="1">
      <alignment horizontal="left"/>
    </xf>
    <xf numFmtId="0" fontId="12" fillId="50" borderId="1" xfId="3" applyFont="1" applyFill="1" applyBorder="1" applyAlignment="1">
      <alignment horizontal="left" vertical="center"/>
    </xf>
    <xf numFmtId="165" fontId="12" fillId="46" borderId="0" xfId="1" applyFont="1" applyFill="1" applyBorder="1" applyAlignment="1" applyProtection="1">
      <alignment horizontal="left" vertical="center"/>
    </xf>
    <xf numFmtId="0" fontId="12" fillId="46" borderId="7" xfId="3" applyFont="1" applyFill="1" applyBorder="1" applyAlignment="1">
      <alignment horizontal="left" vertical="center" wrapText="1"/>
    </xf>
    <xf numFmtId="165" fontId="12" fillId="46" borderId="7" xfId="1" applyFont="1" applyFill="1" applyBorder="1" applyAlignment="1" applyProtection="1">
      <alignment horizontal="right" vertical="center"/>
    </xf>
    <xf numFmtId="0" fontId="0" fillId="0" borderId="1" xfId="0" applyBorder="1" applyAlignment="1">
      <alignment vertical="center"/>
    </xf>
    <xf numFmtId="0" fontId="32" fillId="0" borderId="1" xfId="0" applyFont="1" applyBorder="1" applyAlignment="1">
      <alignment vertical="center"/>
    </xf>
    <xf numFmtId="4" fontId="5" fillId="0" borderId="1" xfId="1" applyNumberFormat="1" applyFont="1" applyBorder="1" applyAlignment="1" applyProtection="1">
      <alignment horizontal="left" vertical="center"/>
    </xf>
    <xf numFmtId="4" fontId="5" fillId="39" borderId="1" xfId="1" applyNumberFormat="1" applyFont="1" applyFill="1" applyBorder="1" applyAlignment="1" applyProtection="1">
      <alignment horizontal="left" vertical="center"/>
    </xf>
    <xf numFmtId="4" fontId="5" fillId="24" borderId="1" xfId="1" applyNumberFormat="1" applyFont="1" applyFill="1" applyBorder="1" applyAlignment="1" applyProtection="1">
      <alignment horizontal="right" vertical="center"/>
    </xf>
    <xf numFmtId="4" fontId="33" fillId="24" borderId="7" xfId="1" applyNumberFormat="1" applyFont="1" applyFill="1" applyBorder="1" applyAlignment="1" applyProtection="1">
      <alignment horizontal="left" vertical="center"/>
    </xf>
    <xf numFmtId="4" fontId="33" fillId="24" borderId="1" xfId="1" applyNumberFormat="1" applyFont="1" applyFill="1" applyBorder="1" applyAlignment="1" applyProtection="1">
      <alignment horizontal="right" vertical="center"/>
    </xf>
    <xf numFmtId="4" fontId="5" fillId="10" borderId="41" xfId="1" applyNumberFormat="1" applyFont="1" applyFill="1" applyBorder="1" applyAlignment="1" applyProtection="1">
      <alignment horizontal="right" vertical="center"/>
    </xf>
    <xf numFmtId="0" fontId="5" fillId="42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9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8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12" fillId="17" borderId="6" xfId="3" applyFont="1" applyFill="1" applyBorder="1" applyAlignment="1">
      <alignment horizontal="left" vertical="center" wrapText="1" shrinkToFit="1" readingOrder="1"/>
    </xf>
    <xf numFmtId="0" fontId="12" fillId="50" borderId="1" xfId="3" applyFont="1" applyFill="1" applyBorder="1" applyAlignment="1">
      <alignment horizontal="left" vertical="top" wrapText="1" shrinkToFit="1" readingOrder="1"/>
    </xf>
    <xf numFmtId="0" fontId="12" fillId="50" borderId="1" xfId="3" applyFont="1" applyFill="1" applyBorder="1" applyAlignment="1">
      <alignment horizontal="left" vertical="center" wrapText="1" shrinkToFit="1" readingOrder="1"/>
    </xf>
    <xf numFmtId="165" fontId="12" fillId="50" borderId="1" xfId="1" applyFont="1" applyFill="1" applyBorder="1" applyAlignment="1" applyProtection="1">
      <alignment horizontal="right" vertical="center"/>
    </xf>
    <xf numFmtId="0" fontId="12" fillId="50" borderId="1" xfId="5" applyFont="1" applyFill="1" applyBorder="1" applyAlignment="1">
      <alignment horizontal="left" vertical="top" wrapText="1" shrinkToFit="1" readingOrder="1"/>
    </xf>
    <xf numFmtId="0" fontId="12" fillId="50" borderId="11" xfId="5" applyFont="1" applyFill="1" applyBorder="1" applyAlignment="1">
      <alignment horizontal="left" vertical="top" wrapText="1" shrinkToFit="1" readingOrder="1"/>
    </xf>
    <xf numFmtId="165" fontId="12" fillId="50" borderId="11" xfId="1" applyFont="1" applyFill="1" applyBorder="1" applyAlignment="1" applyProtection="1">
      <alignment horizontal="center" vertical="center"/>
    </xf>
    <xf numFmtId="0" fontId="12" fillId="6" borderId="1" xfId="3" applyFont="1" applyFill="1" applyBorder="1" applyAlignment="1">
      <alignment horizontal="left" vertical="center" wrapText="1" shrinkToFit="1" readingOrder="1"/>
    </xf>
    <xf numFmtId="0" fontId="12" fillId="0" borderId="5" xfId="3" applyFont="1" applyBorder="1" applyAlignment="1">
      <alignment horizontal="left" vertical="center"/>
    </xf>
    <xf numFmtId="49" fontId="6" fillId="25" borderId="5" xfId="0" applyNumberFormat="1" applyFont="1" applyFill="1" applyBorder="1" applyAlignment="1">
      <alignment horizontal="center" vertical="center" wrapText="1"/>
    </xf>
    <xf numFmtId="4" fontId="6" fillId="26" borderId="5" xfId="0" applyNumberFormat="1" applyFont="1" applyFill="1" applyBorder="1" applyAlignment="1">
      <alignment horizontal="right" vertical="center"/>
    </xf>
    <xf numFmtId="165" fontId="12" fillId="24" borderId="13" xfId="1" applyFont="1" applyFill="1" applyBorder="1" applyAlignment="1" applyProtection="1">
      <alignment horizontal="right" vertical="center"/>
    </xf>
    <xf numFmtId="4" fontId="33" fillId="39" borderId="1" xfId="1" applyNumberFormat="1" applyFont="1" applyFill="1" applyBorder="1" applyAlignment="1" applyProtection="1">
      <alignment horizontal="left" vertical="center" wrapText="1"/>
    </xf>
    <xf numFmtId="4" fontId="33" fillId="39" borderId="34" xfId="1" applyNumberFormat="1" applyFont="1" applyFill="1" applyBorder="1" applyAlignment="1" applyProtection="1">
      <alignment horizontal="left" vertical="center" wrapText="1"/>
    </xf>
    <xf numFmtId="4" fontId="33" fillId="52" borderId="1" xfId="1" applyNumberFormat="1" applyFont="1" applyFill="1" applyBorder="1" applyAlignment="1" applyProtection="1">
      <alignment horizontal="right" vertical="center"/>
    </xf>
    <xf numFmtId="4" fontId="35" fillId="24" borderId="1" xfId="1" applyNumberFormat="1" applyFont="1" applyFill="1" applyBorder="1" applyAlignment="1" applyProtection="1">
      <alignment horizontal="right" vertical="center"/>
    </xf>
    <xf numFmtId="4" fontId="35" fillId="24" borderId="5" xfId="1" applyNumberFormat="1" applyFont="1" applyFill="1" applyBorder="1" applyAlignment="1" applyProtection="1">
      <alignment horizontal="right" vertical="center"/>
    </xf>
    <xf numFmtId="4" fontId="4" fillId="52" borderId="5" xfId="1" applyNumberFormat="1" applyFont="1" applyFill="1" applyBorder="1" applyAlignment="1" applyProtection="1">
      <alignment horizontal="right" vertical="center"/>
    </xf>
    <xf numFmtId="4" fontId="4" fillId="52" borderId="1" xfId="1" applyNumberFormat="1" applyFont="1" applyFill="1" applyBorder="1" applyAlignment="1" applyProtection="1">
      <alignment horizontal="right" vertical="center"/>
    </xf>
    <xf numFmtId="4" fontId="7" fillId="53" borderId="1" xfId="0" applyNumberFormat="1" applyFont="1" applyFill="1" applyBorder="1" applyAlignment="1">
      <alignment horizontal="right" vertical="center"/>
    </xf>
    <xf numFmtId="165" fontId="3" fillId="3" borderId="2" xfId="1" applyFont="1" applyFill="1" applyBorder="1" applyAlignment="1" applyProtection="1">
      <alignment horizontal="left" vertical="center" wrapText="1"/>
    </xf>
    <xf numFmtId="0" fontId="12" fillId="54" borderId="1" xfId="3" applyFont="1" applyFill="1" applyBorder="1" applyAlignment="1">
      <alignment horizontal="left" vertical="top"/>
    </xf>
    <xf numFmtId="0" fontId="12" fillId="54" borderId="1" xfId="3" applyFont="1" applyFill="1" applyBorder="1" applyAlignment="1">
      <alignment horizontal="left" vertical="center"/>
    </xf>
    <xf numFmtId="165" fontId="12" fillId="44" borderId="1" xfId="1" applyFont="1" applyFill="1" applyBorder="1" applyAlignment="1" applyProtection="1">
      <alignment horizontal="left" vertical="center"/>
    </xf>
    <xf numFmtId="165" fontId="12" fillId="44" borderId="1" xfId="1" applyFont="1" applyFill="1" applyBorder="1" applyAlignment="1" applyProtection="1">
      <alignment horizontal="left" vertical="center" wrapText="1"/>
    </xf>
    <xf numFmtId="165" fontId="29" fillId="44" borderId="1" xfId="1" applyFont="1" applyFill="1" applyBorder="1" applyAlignment="1" applyProtection="1">
      <alignment horizontal="left" vertical="center"/>
    </xf>
    <xf numFmtId="165" fontId="12" fillId="44" borderId="27" xfId="1" applyFont="1" applyFill="1" applyBorder="1" applyAlignment="1" applyProtection="1">
      <alignment horizontal="left" vertical="center"/>
    </xf>
    <xf numFmtId="0" fontId="12" fillId="51" borderId="1" xfId="3" applyFont="1" applyFill="1" applyBorder="1" applyAlignment="1">
      <alignment horizontal="left" vertical="center"/>
    </xf>
    <xf numFmtId="165" fontId="12" fillId="51" borderId="1" xfId="1" applyFont="1" applyFill="1" applyBorder="1" applyAlignment="1" applyProtection="1">
      <alignment horizontal="right" vertical="center"/>
    </xf>
    <xf numFmtId="0" fontId="12" fillId="51" borderId="1" xfId="3" applyFont="1" applyFill="1" applyBorder="1" applyAlignment="1">
      <alignment horizontal="left" vertical="center" wrapText="1" shrinkToFit="1" readingOrder="1"/>
    </xf>
    <xf numFmtId="165" fontId="12" fillId="36" borderId="1" xfId="1" applyFont="1" applyFill="1" applyBorder="1" applyAlignment="1" applyProtection="1">
      <alignment horizontal="left" vertical="center"/>
    </xf>
    <xf numFmtId="4" fontId="41" fillId="11" borderId="2" xfId="0" applyNumberFormat="1" applyFont="1" applyFill="1" applyBorder="1" applyAlignment="1">
      <alignment horizontal="right" vertical="center"/>
    </xf>
    <xf numFmtId="165" fontId="12" fillId="55" borderId="6" xfId="1" applyFont="1" applyFill="1" applyBorder="1" applyAlignment="1" applyProtection="1">
      <alignment horizontal="center" vertical="center"/>
    </xf>
    <xf numFmtId="4" fontId="7" fillId="0" borderId="0" xfId="0" applyNumberFormat="1" applyFont="1" applyAlignment="1">
      <alignment horizontal="right" vertical="center"/>
    </xf>
    <xf numFmtId="0" fontId="23" fillId="12" borderId="13" xfId="3" applyFont="1" applyFill="1" applyBorder="1" applyAlignment="1">
      <alignment horizontal="left" vertical="center"/>
    </xf>
    <xf numFmtId="0" fontId="16" fillId="21" borderId="11" xfId="3" applyFont="1" applyFill="1" applyBorder="1" applyAlignment="1">
      <alignment horizontal="left" vertical="center"/>
    </xf>
    <xf numFmtId="0" fontId="40" fillId="0" borderId="6" xfId="0" applyFont="1" applyBorder="1" applyAlignment="1">
      <alignment horizontal="left" vertical="center"/>
    </xf>
    <xf numFmtId="0" fontId="40" fillId="0" borderId="5" xfId="0" applyFont="1" applyBorder="1" applyAlignment="1">
      <alignment horizontal="left" vertical="center"/>
    </xf>
    <xf numFmtId="0" fontId="23" fillId="43" borderId="0" xfId="3" applyFont="1" applyFill="1" applyAlignment="1">
      <alignment horizontal="left" vertical="center"/>
    </xf>
    <xf numFmtId="0" fontId="24" fillId="24" borderId="0" xfId="0" applyFont="1" applyFill="1" applyAlignment="1">
      <alignment horizontal="left" vertical="center"/>
    </xf>
    <xf numFmtId="0" fontId="23" fillId="12" borderId="7" xfId="3" applyFont="1" applyFill="1" applyBorder="1" applyAlignment="1">
      <alignment horizontal="left" vertical="center"/>
    </xf>
    <xf numFmtId="0" fontId="24" fillId="0" borderId="7" xfId="0" applyFont="1" applyBorder="1" applyAlignment="1">
      <alignment vertical="center"/>
    </xf>
    <xf numFmtId="0" fontId="23" fillId="12" borderId="0" xfId="3" applyFont="1" applyFill="1" applyAlignment="1">
      <alignment horizontal="left" vertical="center"/>
    </xf>
    <xf numFmtId="0" fontId="23" fillId="23" borderId="7" xfId="3" applyFont="1" applyFill="1" applyBorder="1" applyAlignment="1">
      <alignment horizontal="left" vertical="center"/>
    </xf>
    <xf numFmtId="0" fontId="24" fillId="24" borderId="7" xfId="0" applyFont="1" applyFill="1" applyBorder="1" applyAlignment="1">
      <alignment vertical="center"/>
    </xf>
    <xf numFmtId="0" fontId="23" fillId="23" borderId="2" xfId="3" applyFont="1" applyFill="1" applyBorder="1" applyAlignment="1">
      <alignment horizontal="left" vertical="center"/>
    </xf>
    <xf numFmtId="0" fontId="24" fillId="24" borderId="13" xfId="0" applyFont="1" applyFill="1" applyBorder="1" applyAlignment="1">
      <alignment vertical="center"/>
    </xf>
    <xf numFmtId="165" fontId="28" fillId="27" borderId="1" xfId="1" applyFont="1" applyFill="1" applyBorder="1" applyProtection="1"/>
    <xf numFmtId="0" fontId="31" fillId="45" borderId="24" xfId="3" applyFont="1" applyFill="1" applyBorder="1" applyAlignment="1">
      <alignment horizontal="left" vertical="center" wrapText="1"/>
    </xf>
    <xf numFmtId="0" fontId="31" fillId="45" borderId="14" xfId="3" applyFont="1" applyFill="1" applyBorder="1" applyAlignment="1">
      <alignment horizontal="left" vertical="center" wrapText="1"/>
    </xf>
    <xf numFmtId="165" fontId="31" fillId="45" borderId="14" xfId="1" applyFont="1" applyFill="1" applyBorder="1" applyAlignment="1" applyProtection="1">
      <alignment horizontal="center" vertical="center"/>
    </xf>
    <xf numFmtId="165" fontId="31" fillId="45" borderId="14" xfId="1" applyFont="1" applyFill="1" applyBorder="1" applyAlignment="1" applyProtection="1">
      <alignment horizontal="right" vertical="center"/>
    </xf>
    <xf numFmtId="165" fontId="42" fillId="45" borderId="14" xfId="1" applyFont="1" applyFill="1" applyBorder="1" applyAlignment="1" applyProtection="1">
      <alignment horizontal="right" vertical="center"/>
    </xf>
    <xf numFmtId="0" fontId="28" fillId="0" borderId="0" xfId="3" applyFont="1"/>
    <xf numFmtId="0" fontId="14" fillId="17" borderId="1" xfId="3" applyFont="1" applyFill="1" applyBorder="1" applyAlignment="1">
      <alignment horizontal="left" vertical="center"/>
    </xf>
    <xf numFmtId="0" fontId="14" fillId="17" borderId="1" xfId="3" applyFont="1" applyFill="1" applyBorder="1" applyAlignment="1">
      <alignment horizontal="left" vertical="center" wrapText="1" shrinkToFit="1" readingOrder="1"/>
    </xf>
    <xf numFmtId="165" fontId="14" fillId="17" borderId="1" xfId="1" applyFont="1" applyFill="1" applyBorder="1" applyAlignment="1" applyProtection="1">
      <alignment horizontal="center" vertical="center"/>
    </xf>
    <xf numFmtId="165" fontId="14" fillId="17" borderId="2" xfId="1" applyFont="1" applyFill="1" applyBorder="1" applyAlignment="1" applyProtection="1">
      <alignment horizontal="center" vertical="center"/>
    </xf>
    <xf numFmtId="165" fontId="43" fillId="17" borderId="2" xfId="1" applyFont="1" applyFill="1" applyBorder="1" applyAlignment="1" applyProtection="1">
      <alignment horizontal="center" vertical="center"/>
    </xf>
    <xf numFmtId="165" fontId="17" fillId="17" borderId="2" xfId="1" applyFont="1" applyFill="1" applyBorder="1" applyAlignment="1" applyProtection="1">
      <alignment horizontal="center" vertical="center"/>
    </xf>
    <xf numFmtId="0" fontId="2" fillId="0" borderId="0" xfId="0" applyFont="1"/>
    <xf numFmtId="0" fontId="14" fillId="17" borderId="1" xfId="3" applyFont="1" applyFill="1" applyBorder="1" applyAlignment="1">
      <alignment horizontal="justify" vertical="center" wrapText="1" shrinkToFit="1" readingOrder="1"/>
    </xf>
    <xf numFmtId="165" fontId="43" fillId="17" borderId="1" xfId="1" applyFont="1" applyFill="1" applyBorder="1" applyAlignment="1" applyProtection="1">
      <alignment horizontal="center" vertical="center"/>
    </xf>
    <xf numFmtId="165" fontId="17" fillId="17" borderId="1" xfId="1" applyFont="1" applyFill="1" applyBorder="1" applyAlignment="1" applyProtection="1">
      <alignment horizontal="center" vertical="center"/>
    </xf>
    <xf numFmtId="0" fontId="14" fillId="6" borderId="1" xfId="3" applyFont="1" applyFill="1" applyBorder="1" applyAlignment="1">
      <alignment horizontal="left" vertical="center"/>
    </xf>
    <xf numFmtId="0" fontId="14" fillId="6" borderId="1" xfId="3" applyFont="1" applyFill="1" applyBorder="1" applyAlignment="1">
      <alignment horizontal="left" vertical="center" wrapText="1" shrinkToFit="1" readingOrder="1"/>
    </xf>
    <xf numFmtId="0" fontId="28" fillId="2" borderId="24" xfId="3" applyFont="1" applyFill="1" applyBorder="1" applyAlignment="1">
      <alignment horizontal="left" vertical="center" wrapText="1"/>
    </xf>
    <xf numFmtId="165" fontId="28" fillId="2" borderId="14" xfId="1" applyFont="1" applyFill="1" applyBorder="1" applyAlignment="1" applyProtection="1">
      <alignment horizontal="left" vertical="center"/>
    </xf>
    <xf numFmtId="165" fontId="28" fillId="2" borderId="14" xfId="1" applyFont="1" applyFill="1" applyBorder="1" applyAlignment="1" applyProtection="1">
      <alignment horizontal="left" vertical="center" wrapText="1"/>
    </xf>
    <xf numFmtId="165" fontId="28" fillId="35" borderId="14" xfId="1" applyFont="1" applyFill="1" applyBorder="1" applyAlignment="1" applyProtection="1">
      <alignment horizontal="left" vertical="center"/>
    </xf>
    <xf numFmtId="165" fontId="28" fillId="44" borderId="37" xfId="1" applyFont="1" applyFill="1" applyBorder="1" applyAlignment="1" applyProtection="1">
      <alignment horizontal="left" vertical="center"/>
    </xf>
    <xf numFmtId="165" fontId="28" fillId="44" borderId="38" xfId="1" applyFont="1" applyFill="1" applyBorder="1" applyAlignment="1" applyProtection="1">
      <alignment horizontal="left" vertical="center"/>
    </xf>
    <xf numFmtId="165" fontId="28" fillId="44" borderId="38" xfId="1" applyFont="1" applyFill="1" applyBorder="1" applyAlignment="1" applyProtection="1">
      <alignment horizontal="left" vertical="center" wrapText="1"/>
    </xf>
    <xf numFmtId="0" fontId="28" fillId="44" borderId="38" xfId="1" applyNumberFormat="1" applyFont="1" applyFill="1" applyBorder="1" applyAlignment="1" applyProtection="1">
      <alignment horizontal="left" vertical="center" wrapText="1"/>
    </xf>
    <xf numFmtId="165" fontId="28" fillId="44" borderId="42" xfId="1" applyFont="1" applyFill="1" applyBorder="1" applyAlignment="1" applyProtection="1">
      <alignment horizontal="left" vertical="center"/>
    </xf>
    <xf numFmtId="165" fontId="28" fillId="44" borderId="1" xfId="1" applyFont="1" applyFill="1" applyBorder="1" applyAlignment="1" applyProtection="1">
      <alignment horizontal="left" vertical="center"/>
    </xf>
    <xf numFmtId="0" fontId="14" fillId="0" borderId="24" xfId="3" applyFont="1" applyBorder="1" applyAlignment="1">
      <alignment horizontal="left" vertical="center" wrapText="1"/>
    </xf>
    <xf numFmtId="0" fontId="14" fillId="0" borderId="14" xfId="3" applyFont="1" applyBorder="1" applyAlignment="1">
      <alignment horizontal="left" vertical="center" wrapText="1"/>
    </xf>
    <xf numFmtId="165" fontId="14" fillId="0" borderId="14" xfId="1" applyFont="1" applyBorder="1" applyAlignment="1" applyProtection="1">
      <alignment horizontal="right" vertical="center"/>
    </xf>
    <xf numFmtId="0" fontId="28" fillId="46" borderId="24" xfId="3" applyFont="1" applyFill="1" applyBorder="1" applyAlignment="1">
      <alignment horizontal="left" vertical="center" wrapText="1"/>
    </xf>
    <xf numFmtId="0" fontId="28" fillId="46" borderId="14" xfId="3" applyFont="1" applyFill="1" applyBorder="1" applyAlignment="1">
      <alignment horizontal="left" vertical="center" wrapText="1"/>
    </xf>
    <xf numFmtId="0" fontId="28" fillId="44" borderId="14" xfId="3" applyFont="1" applyFill="1" applyBorder="1" applyAlignment="1">
      <alignment horizontal="left" vertical="center" wrapText="1"/>
    </xf>
    <xf numFmtId="165" fontId="28" fillId="44" borderId="14" xfId="1" applyFont="1" applyFill="1" applyBorder="1" applyAlignment="1" applyProtection="1">
      <alignment horizontal="right" vertical="center"/>
    </xf>
    <xf numFmtId="165" fontId="28" fillId="46" borderId="14" xfId="1" applyFont="1" applyFill="1" applyBorder="1" applyAlignment="1" applyProtection="1">
      <alignment horizontal="right" vertical="center"/>
    </xf>
    <xf numFmtId="164" fontId="28" fillId="0" borderId="0" xfId="3" applyNumberFormat="1" applyFont="1"/>
    <xf numFmtId="167" fontId="28" fillId="46" borderId="24" xfId="3" applyNumberFormat="1" applyFont="1" applyFill="1" applyBorder="1" applyAlignment="1">
      <alignment horizontal="left" vertical="center" wrapText="1"/>
    </xf>
    <xf numFmtId="0" fontId="14" fillId="36" borderId="1" xfId="3" applyFont="1" applyFill="1" applyBorder="1" applyAlignment="1">
      <alignment horizontal="left" vertical="center"/>
    </xf>
    <xf numFmtId="0" fontId="14" fillId="36" borderId="1" xfId="3" applyFont="1" applyFill="1" applyBorder="1" applyAlignment="1">
      <alignment horizontal="left" vertical="center" wrapText="1"/>
    </xf>
    <xf numFmtId="165" fontId="14" fillId="36" borderId="1" xfId="1" applyFont="1" applyFill="1" applyBorder="1" applyAlignment="1" applyProtection="1">
      <alignment horizontal="center" vertical="center"/>
    </xf>
    <xf numFmtId="165" fontId="14" fillId="36" borderId="1" xfId="3" applyNumberFormat="1" applyFont="1" applyFill="1" applyBorder="1" applyAlignment="1">
      <alignment horizontal="left" vertical="center"/>
    </xf>
    <xf numFmtId="164" fontId="21" fillId="0" borderId="0" xfId="0" applyNumberFormat="1" applyFont="1"/>
    <xf numFmtId="165" fontId="3" fillId="41" borderId="2" xfId="1" applyFont="1" applyFill="1" applyBorder="1" applyAlignment="1" applyProtection="1">
      <alignment horizontal="center" vertical="center" wrapText="1"/>
    </xf>
    <xf numFmtId="165" fontId="3" fillId="41" borderId="13" xfId="1" applyFont="1" applyFill="1" applyBorder="1" applyAlignment="1" applyProtection="1">
      <alignment horizontal="center" vertical="center" wrapText="1"/>
    </xf>
    <xf numFmtId="165" fontId="3" fillId="41" borderId="4" xfId="1" applyFont="1" applyFill="1" applyBorder="1" applyAlignment="1" applyProtection="1">
      <alignment horizontal="center" vertical="center" wrapText="1"/>
    </xf>
    <xf numFmtId="0" fontId="44" fillId="0" borderId="0" xfId="0" applyFont="1"/>
    <xf numFmtId="0" fontId="45" fillId="0" borderId="0" xfId="7" applyFont="1" applyFill="1" applyBorder="1"/>
    <xf numFmtId="43" fontId="45" fillId="0" borderId="0" xfId="8" applyFont="1" applyFill="1" applyBorder="1"/>
    <xf numFmtId="1" fontId="45" fillId="0" borderId="0" xfId="7" applyNumberFormat="1" applyFont="1" applyFill="1" applyBorder="1"/>
    <xf numFmtId="0" fontId="46" fillId="0" borderId="0" xfId="7" applyFont="1" applyFill="1" applyBorder="1"/>
    <xf numFmtId="43" fontId="46" fillId="0" borderId="0" xfId="8" applyFont="1" applyFill="1" applyBorder="1"/>
  </cellXfs>
  <cellStyles count="9">
    <cellStyle name="Excel Built-in Normal" xfId="6"/>
    <cellStyle name="Migliaia" xfId="1" builtinId="3"/>
    <cellStyle name="Migliaia 2" xfId="2"/>
    <cellStyle name="Migliaia 3" xfId="8"/>
    <cellStyle name="Normale" xfId="0" builtinId="0"/>
    <cellStyle name="Normale 2" xfId="3"/>
    <cellStyle name="Normale 3" xfId="4"/>
    <cellStyle name="Normale 4" xfId="7"/>
    <cellStyle name="Testo descrittivo 2" xf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FFF2CC"/>
      <rgbColor rgb="FF0000FF"/>
      <rgbColor rgb="FFFFFF00"/>
      <rgbColor rgb="FFFF00FF"/>
      <rgbColor rgb="FFF2F2F2"/>
      <rgbColor rgb="FF800000"/>
      <rgbColor rgb="FF008000"/>
      <rgbColor rgb="FF000080"/>
      <rgbColor rgb="FFFBE5D6"/>
      <rgbColor rgb="FFBF0041"/>
      <rgbColor rgb="FF008080"/>
      <rgbColor rgb="FFC0C0C0"/>
      <rgbColor rgb="FFD9D9D9"/>
      <rgbColor rgb="FFADB9CA"/>
      <rgbColor rgb="FFC9211E"/>
      <rgbColor rgb="FFFFFFC9"/>
      <rgbColor rgb="FFDEEBF7"/>
      <rgbColor rgb="FF660066"/>
      <rgbColor rgb="FFD0CECE"/>
      <rgbColor rgb="FF0066B3"/>
      <rgbColor rgb="FFBDD7EE"/>
      <rgbColor rgb="FF000080"/>
      <rgbColor rgb="FFFF00FF"/>
      <rgbColor rgb="FFFFE699"/>
      <rgbColor rgb="FFFDEADA"/>
      <rgbColor rgb="FF800080"/>
      <rgbColor rgb="FF800000"/>
      <rgbColor rgb="FF008080"/>
      <rgbColor rgb="FF0000FF"/>
      <rgbColor rgb="FFDAE3F3"/>
      <rgbColor rgb="FFDCE6F2"/>
      <rgbColor rgb="FFE2F0D9"/>
      <rgbColor rgb="FFFFFF99"/>
      <rgbColor rgb="FF9DC3E6"/>
      <rgbColor rgb="FFFCD5B5"/>
      <rgbColor rgb="FFBFBFBF"/>
      <rgbColor rgb="FFF8CBAD"/>
      <rgbColor rgb="FFFFFFD7"/>
      <rgbColor rgb="FFC5E0B4"/>
      <rgbColor rgb="FF92D050"/>
      <rgbColor rgb="FFFFC000"/>
      <rgbColor rgb="FFFFBF00"/>
      <rgbColor rgb="FFFCE4D6"/>
      <rgbColor rgb="FFD6DCE5"/>
      <rgbColor rgb="FFA6A6A6"/>
      <rgbColor rgb="FF003366"/>
      <rgbColor rgb="FF00B050"/>
      <rgbColor rgb="FF003300"/>
      <rgbColor rgb="FF333300"/>
      <rgbColor rgb="FF993300"/>
      <rgbColor rgb="FFED1C24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view="pageBreakPreview" topLeftCell="A30" zoomScale="60" zoomScaleNormal="100" workbookViewId="0">
      <selection activeCell="F1" sqref="F1:F1048576"/>
    </sheetView>
  </sheetViews>
  <sheetFormatPr defaultRowHeight="15" x14ac:dyDescent="0.25"/>
  <cols>
    <col min="1" max="1" width="44.42578125" customWidth="1"/>
    <col min="2" max="2" width="22.28515625" customWidth="1"/>
    <col min="3" max="4" width="18.42578125" customWidth="1"/>
    <col min="5" max="5" width="16.5703125" customWidth="1"/>
    <col min="6" max="6" width="17.28515625" bestFit="1" customWidth="1"/>
    <col min="7" max="7" width="14.28515625" bestFit="1" customWidth="1"/>
    <col min="8" max="8" width="12.7109375" bestFit="1" customWidth="1"/>
  </cols>
  <sheetData>
    <row r="1" spans="1:6" x14ac:dyDescent="0.25">
      <c r="A1" s="1"/>
      <c r="B1" s="1"/>
      <c r="C1" s="2"/>
      <c r="D1" s="2"/>
      <c r="E1" s="1"/>
      <c r="F1" s="1"/>
    </row>
    <row r="2" spans="1:6" x14ac:dyDescent="0.25">
      <c r="A2" s="1"/>
      <c r="B2" s="3" t="s">
        <v>0</v>
      </c>
      <c r="C2" s="4" t="s">
        <v>1</v>
      </c>
      <c r="D2" s="4"/>
      <c r="E2" s="5" t="s">
        <v>2</v>
      </c>
      <c r="F2" s="3" t="s">
        <v>218</v>
      </c>
    </row>
    <row r="3" spans="1:6" x14ac:dyDescent="0.25">
      <c r="A3" s="6" t="s">
        <v>210</v>
      </c>
      <c r="B3" s="6"/>
      <c r="C3" s="6"/>
      <c r="D3" s="6"/>
      <c r="E3" s="6"/>
      <c r="F3" s="421"/>
    </row>
    <row r="4" spans="1:6" x14ac:dyDescent="0.25">
      <c r="A4" s="387" t="s">
        <v>4</v>
      </c>
      <c r="B4" s="11">
        <f>'Interventi strutturali'!E5</f>
        <v>1260220</v>
      </c>
      <c r="C4" s="11">
        <f>'Interventi strutturali'!F5</f>
        <v>0</v>
      </c>
      <c r="D4" s="11">
        <f>'Interventi strutturali'!G5</f>
        <v>0</v>
      </c>
      <c r="E4" s="11">
        <f>'Interventi strutturali'!H5</f>
        <v>0</v>
      </c>
      <c r="F4" s="11">
        <f>'Interventi strutturali'!I5</f>
        <v>0</v>
      </c>
    </row>
    <row r="5" spans="1:6" x14ac:dyDescent="0.25">
      <c r="A5" s="387" t="s">
        <v>19</v>
      </c>
      <c r="B5" s="11">
        <f>'Interventi strutturali'!E8</f>
        <v>3102360</v>
      </c>
      <c r="C5" s="11">
        <f>'Interventi strutturali'!F8</f>
        <v>0</v>
      </c>
      <c r="D5" s="11">
        <f>'Interventi strutturali'!G8</f>
        <v>0</v>
      </c>
      <c r="E5" s="11">
        <f>'Interventi strutturali'!H8</f>
        <v>0</v>
      </c>
      <c r="F5" s="11">
        <f>'Interventi strutturali'!I8</f>
        <v>0</v>
      </c>
    </row>
    <row r="6" spans="1:6" x14ac:dyDescent="0.25">
      <c r="A6" s="387" t="s">
        <v>211</v>
      </c>
      <c r="B6" s="11">
        <f>'Interventi strutturali'!E11</f>
        <v>2236420</v>
      </c>
      <c r="C6" s="11">
        <f>'Interventi strutturali'!F11</f>
        <v>0</v>
      </c>
      <c r="D6" s="11">
        <f>'Interventi strutturali'!G11</f>
        <v>0</v>
      </c>
      <c r="E6" s="11">
        <f>'Interventi strutturali'!H11</f>
        <v>0</v>
      </c>
      <c r="F6" s="11">
        <f>'Interventi strutturali'!I11</f>
        <v>0</v>
      </c>
    </row>
    <row r="7" spans="1:6" x14ac:dyDescent="0.25">
      <c r="A7" s="387" t="s">
        <v>7</v>
      </c>
      <c r="B7" s="11">
        <f>'Interventi strutturali'!E13</f>
        <v>485000</v>
      </c>
      <c r="C7" s="11">
        <f>'Interventi strutturali'!F13</f>
        <v>0</v>
      </c>
      <c r="D7" s="11">
        <f>'Interventi strutturali'!G13</f>
        <v>0</v>
      </c>
      <c r="E7" s="11">
        <f>'Interventi strutturali'!H13</f>
        <v>0</v>
      </c>
      <c r="F7" s="11">
        <f>'Interventi strutturali'!I13</f>
        <v>0</v>
      </c>
    </row>
    <row r="8" spans="1:6" x14ac:dyDescent="0.25">
      <c r="A8" s="387" t="s">
        <v>8</v>
      </c>
      <c r="B8" s="11">
        <f>'Interventi strutturali'!E16</f>
        <v>985220</v>
      </c>
      <c r="C8" s="11">
        <f>'Interventi strutturali'!F16</f>
        <v>0</v>
      </c>
      <c r="D8" s="11">
        <f>'Interventi strutturali'!G16</f>
        <v>0</v>
      </c>
      <c r="E8" s="11">
        <f>'Interventi strutturali'!H16</f>
        <v>0</v>
      </c>
      <c r="F8" s="11">
        <f>'Interventi strutturali'!I16</f>
        <v>0</v>
      </c>
    </row>
    <row r="9" spans="1:6" x14ac:dyDescent="0.25">
      <c r="A9" s="388"/>
      <c r="B9" s="415">
        <f>SUM(B4:B8)</f>
        <v>8069220</v>
      </c>
      <c r="C9" s="415">
        <f t="shared" ref="C9:F9" si="0">SUM(C4:C8)</f>
        <v>0</v>
      </c>
      <c r="D9" s="415">
        <f t="shared" si="0"/>
        <v>0</v>
      </c>
      <c r="E9" s="415">
        <f t="shared" si="0"/>
        <v>0</v>
      </c>
      <c r="F9" s="415">
        <f t="shared" si="0"/>
        <v>0</v>
      </c>
    </row>
    <row r="10" spans="1:6" x14ac:dyDescent="0.25">
      <c r="A10" s="6" t="s">
        <v>3</v>
      </c>
      <c r="B10" s="7"/>
      <c r="C10" s="8"/>
      <c r="D10" s="8"/>
      <c r="E10" s="7"/>
      <c r="F10" s="9"/>
    </row>
    <row r="11" spans="1:6" x14ac:dyDescent="0.25">
      <c r="A11" s="10" t="s">
        <v>4</v>
      </c>
      <c r="B11" s="11">
        <f>'Interventi strutturali'!E19</f>
        <v>12800</v>
      </c>
      <c r="C11" s="11">
        <f>'Interventi strutturali'!F19</f>
        <v>0</v>
      </c>
      <c r="D11" s="11">
        <f>'Interventi strutturali'!G19</f>
        <v>0</v>
      </c>
      <c r="E11" s="11">
        <f>'Interventi strutturali'!H19</f>
        <v>0</v>
      </c>
      <c r="F11" s="11">
        <f>'Interventi strutturali'!I19</f>
        <v>0</v>
      </c>
    </row>
    <row r="12" spans="1:6" x14ac:dyDescent="0.25">
      <c r="A12" s="10" t="s">
        <v>5</v>
      </c>
      <c r="B12" s="281">
        <f>'Interventi strutturali'!E20</f>
        <v>50000</v>
      </c>
      <c r="C12" s="281">
        <f>'Interventi strutturali'!F20</f>
        <v>0</v>
      </c>
      <c r="D12" s="281">
        <f>'Interventi strutturali'!G20</f>
        <v>0</v>
      </c>
      <c r="E12" s="281">
        <f>'Interventi strutturali'!H20</f>
        <v>0</v>
      </c>
      <c r="F12" s="281">
        <f>'Interventi strutturali'!I20</f>
        <v>0</v>
      </c>
    </row>
    <row r="13" spans="1:6" x14ac:dyDescent="0.25">
      <c r="A13" s="14"/>
      <c r="B13" s="419">
        <f>SUM(B11:B12)</f>
        <v>62800</v>
      </c>
      <c r="C13" s="419">
        <f t="shared" ref="C13:F13" si="1">SUM(C11:C12)</f>
        <v>0</v>
      </c>
      <c r="D13" s="419">
        <f t="shared" si="1"/>
        <v>0</v>
      </c>
      <c r="E13" s="419">
        <f t="shared" si="1"/>
        <v>0</v>
      </c>
      <c r="F13" s="419">
        <f t="shared" si="1"/>
        <v>0</v>
      </c>
    </row>
    <row r="14" spans="1:6" x14ac:dyDescent="0.25">
      <c r="A14" s="270" t="s">
        <v>10</v>
      </c>
      <c r="B14" s="277"/>
      <c r="C14" s="278"/>
      <c r="D14" s="278"/>
      <c r="E14" s="279"/>
      <c r="F14" s="280"/>
    </row>
    <row r="15" spans="1:6" x14ac:dyDescent="0.25">
      <c r="A15" s="271" t="s">
        <v>11</v>
      </c>
      <c r="B15" s="419">
        <f>'Interventi strutturali'!E24</f>
        <v>3489926</v>
      </c>
      <c r="C15" s="419">
        <f>'Interventi strutturali'!F24</f>
        <v>0</v>
      </c>
      <c r="D15" s="419">
        <f>'Interventi strutturali'!G24</f>
        <v>0</v>
      </c>
      <c r="E15" s="419">
        <f>'Interventi strutturali'!H24</f>
        <v>0</v>
      </c>
      <c r="F15" s="419">
        <f>'Interventi strutturali'!I24</f>
        <v>0</v>
      </c>
    </row>
    <row r="16" spans="1:6" ht="22.5" customHeight="1" x14ac:dyDescent="0.25">
      <c r="A16" s="492" t="s">
        <v>212</v>
      </c>
      <c r="B16" s="493"/>
      <c r="C16" s="493"/>
      <c r="D16" s="493"/>
      <c r="E16" s="493"/>
      <c r="F16" s="494"/>
    </row>
    <row r="17" spans="1:6" ht="22.5" customHeight="1" x14ac:dyDescent="0.25">
      <c r="A17" s="273" t="s">
        <v>215</v>
      </c>
    </row>
    <row r="18" spans="1:6" x14ac:dyDescent="0.25">
      <c r="A18" s="10" t="s">
        <v>213</v>
      </c>
      <c r="B18" s="391">
        <f>'Interventi strutturali'!E26</f>
        <v>1085300</v>
      </c>
      <c r="C18" s="391">
        <f>'Interventi strutturali'!F26</f>
        <v>0</v>
      </c>
      <c r="D18" s="391">
        <f>'Interventi strutturali'!G26</f>
        <v>0</v>
      </c>
      <c r="E18" s="391">
        <f>'Interventi strutturali'!H26</f>
        <v>0</v>
      </c>
      <c r="F18" s="391">
        <f>'Interventi strutturali'!I26</f>
        <v>0</v>
      </c>
    </row>
    <row r="19" spans="1:6" x14ac:dyDescent="0.25">
      <c r="A19" s="389" t="s">
        <v>86</v>
      </c>
      <c r="B19" s="391">
        <f>'Interventi strutturali'!E27</f>
        <v>1485300</v>
      </c>
      <c r="C19" s="391">
        <f>'Interventi strutturali'!F27</f>
        <v>0</v>
      </c>
      <c r="D19" s="391">
        <f>'Interventi strutturali'!G27</f>
        <v>0</v>
      </c>
      <c r="E19" s="391">
        <f>'Interventi strutturali'!H27</f>
        <v>0</v>
      </c>
      <c r="F19" s="391">
        <f>'Interventi strutturali'!I27</f>
        <v>0</v>
      </c>
    </row>
    <row r="20" spans="1:6" x14ac:dyDescent="0.25">
      <c r="A20" s="389" t="s">
        <v>46</v>
      </c>
      <c r="B20" s="391">
        <f>'Interventi strutturali'!E28</f>
        <v>1485300</v>
      </c>
      <c r="C20" s="391">
        <f>'Interventi strutturali'!F28</f>
        <v>0</v>
      </c>
      <c r="D20" s="391">
        <f>'Interventi strutturali'!G28</f>
        <v>0</v>
      </c>
      <c r="E20" s="391">
        <f>'Interventi strutturali'!H28</f>
        <v>0</v>
      </c>
      <c r="F20" s="391">
        <f>'Interventi strutturali'!I28</f>
        <v>0</v>
      </c>
    </row>
    <row r="21" spans="1:6" x14ac:dyDescent="0.25">
      <c r="A21" s="389" t="s">
        <v>41</v>
      </c>
      <c r="B21" s="391">
        <f>'Interventi strutturali'!E29</f>
        <v>1485300</v>
      </c>
      <c r="C21" s="391">
        <f>'Interventi strutturali'!F29</f>
        <v>0</v>
      </c>
      <c r="D21" s="391">
        <f>'Interventi strutturali'!G29</f>
        <v>0</v>
      </c>
      <c r="E21" s="391">
        <f>'Interventi strutturali'!H29</f>
        <v>0</v>
      </c>
      <c r="F21" s="391">
        <f>'Interventi strutturali'!I29</f>
        <v>0</v>
      </c>
    </row>
    <row r="22" spans="1:6" x14ac:dyDescent="0.25">
      <c r="A22" s="389" t="s">
        <v>214</v>
      </c>
      <c r="B22" s="391">
        <f>'Interventi strutturali'!E30</f>
        <v>1485300</v>
      </c>
      <c r="C22" s="391">
        <f>'Interventi strutturali'!F30</f>
        <v>0</v>
      </c>
      <c r="D22" s="391">
        <f>'Interventi strutturali'!G30</f>
        <v>0</v>
      </c>
      <c r="E22" s="391">
        <f>'Interventi strutturali'!H30</f>
        <v>0</v>
      </c>
      <c r="F22" s="391">
        <f>'Interventi strutturali'!I30</f>
        <v>0</v>
      </c>
    </row>
    <row r="23" spans="1:6" x14ac:dyDescent="0.25">
      <c r="A23" s="389" t="s">
        <v>59</v>
      </c>
      <c r="B23" s="391">
        <f>'Interventi strutturali'!E31</f>
        <v>1485300</v>
      </c>
      <c r="C23" s="391">
        <f>'Interventi strutturali'!F31</f>
        <v>0</v>
      </c>
      <c r="D23" s="391">
        <f>'Interventi strutturali'!G31</f>
        <v>0</v>
      </c>
      <c r="E23" s="391">
        <f>'Interventi strutturali'!H31</f>
        <v>0</v>
      </c>
      <c r="F23" s="391">
        <f>'Interventi strutturali'!I31</f>
        <v>0</v>
      </c>
    </row>
    <row r="24" spans="1:6" x14ac:dyDescent="0.25">
      <c r="A24" s="389" t="s">
        <v>63</v>
      </c>
      <c r="B24" s="391">
        <f>'Interventi strutturali'!E32</f>
        <v>2235300</v>
      </c>
      <c r="C24" s="391">
        <f>'Interventi strutturali'!F32</f>
        <v>0</v>
      </c>
      <c r="D24" s="391">
        <f>'Interventi strutturali'!G32</f>
        <v>0</v>
      </c>
      <c r="E24" s="391">
        <f>'Interventi strutturali'!H32</f>
        <v>0</v>
      </c>
      <c r="F24" s="391">
        <f>'Interventi strutturali'!I32</f>
        <v>0</v>
      </c>
    </row>
    <row r="25" spans="1:6" x14ac:dyDescent="0.25">
      <c r="A25" s="389" t="s">
        <v>34</v>
      </c>
      <c r="B25" s="391">
        <f>'Interventi strutturali'!E33</f>
        <v>1485300</v>
      </c>
      <c r="C25" s="391">
        <f>'Interventi strutturali'!F33</f>
        <v>0</v>
      </c>
      <c r="D25" s="391">
        <f>'Interventi strutturali'!G33</f>
        <v>0</v>
      </c>
      <c r="E25" s="391">
        <f>'Interventi strutturali'!H33</f>
        <v>0</v>
      </c>
      <c r="F25" s="391">
        <f>'Interventi strutturali'!I33</f>
        <v>0</v>
      </c>
    </row>
    <row r="26" spans="1:6" x14ac:dyDescent="0.25">
      <c r="A26" s="389" t="s">
        <v>105</v>
      </c>
      <c r="B26" s="391">
        <f>'Interventi strutturali'!E34</f>
        <v>1135000</v>
      </c>
      <c r="C26" s="391">
        <f>'Interventi strutturali'!F34</f>
        <v>0</v>
      </c>
      <c r="D26" s="391">
        <f>'Interventi strutturali'!G34</f>
        <v>0</v>
      </c>
      <c r="E26" s="391">
        <f>'Interventi strutturali'!H34</f>
        <v>0</v>
      </c>
      <c r="F26" s="391">
        <f>'Interventi strutturali'!I34</f>
        <v>0</v>
      </c>
    </row>
    <row r="27" spans="1:6" x14ac:dyDescent="0.25">
      <c r="A27" s="390"/>
      <c r="B27" s="393">
        <f>SUM(B18:B26)</f>
        <v>13367400</v>
      </c>
      <c r="C27" s="393">
        <f t="shared" ref="C27:F27" si="2">SUM(C18:C26)</f>
        <v>0</v>
      </c>
      <c r="D27" s="393">
        <f t="shared" si="2"/>
        <v>0</v>
      </c>
      <c r="E27" s="393">
        <f t="shared" si="2"/>
        <v>0</v>
      </c>
      <c r="F27" s="393">
        <f t="shared" si="2"/>
        <v>0</v>
      </c>
    </row>
    <row r="28" spans="1:6" x14ac:dyDescent="0.25">
      <c r="A28" s="273" t="s">
        <v>216</v>
      </c>
    </row>
    <row r="29" spans="1:6" x14ac:dyDescent="0.25">
      <c r="A29" s="272" t="s">
        <v>41</v>
      </c>
      <c r="B29" s="416">
        <f>'Interventi strutturali'!E36</f>
        <v>173075</v>
      </c>
      <c r="C29" s="416">
        <f>'Interventi strutturali'!F36</f>
        <v>0</v>
      </c>
      <c r="D29" s="416">
        <f>'Interventi strutturali'!G36</f>
        <v>0</v>
      </c>
      <c r="E29" s="416">
        <f>'Interventi strutturali'!H36</f>
        <v>0</v>
      </c>
      <c r="F29" s="416">
        <f>'Interventi strutturali'!I36</f>
        <v>0</v>
      </c>
    </row>
    <row r="30" spans="1:6" x14ac:dyDescent="0.25">
      <c r="A30" s="272" t="s">
        <v>59</v>
      </c>
      <c r="B30" s="416">
        <f>'Interventi strutturali'!E37</f>
        <v>173075</v>
      </c>
      <c r="C30" s="416">
        <f>'Interventi strutturali'!F37</f>
        <v>0</v>
      </c>
      <c r="D30" s="416">
        <f>'Interventi strutturali'!G37</f>
        <v>0</v>
      </c>
      <c r="E30" s="416">
        <f>'Interventi strutturali'!H37</f>
        <v>0</v>
      </c>
      <c r="F30" s="416">
        <f>'Interventi strutturali'!I37</f>
        <v>0</v>
      </c>
    </row>
    <row r="31" spans="1:6" x14ac:dyDescent="0.25">
      <c r="A31" s="272" t="s">
        <v>34</v>
      </c>
      <c r="B31" s="416">
        <f>'Interventi strutturali'!E38</f>
        <v>173075</v>
      </c>
      <c r="C31" s="416">
        <f>'Interventi strutturali'!F38</f>
        <v>0</v>
      </c>
      <c r="D31" s="416">
        <f>'Interventi strutturali'!G38</f>
        <v>0</v>
      </c>
      <c r="E31" s="416">
        <f>'Interventi strutturali'!H38</f>
        <v>0</v>
      </c>
      <c r="F31" s="416">
        <f>'Interventi strutturali'!I38</f>
        <v>0</v>
      </c>
    </row>
    <row r="32" spans="1:6" x14ac:dyDescent="0.25">
      <c r="A32" s="272" t="s">
        <v>73</v>
      </c>
      <c r="B32" s="416">
        <f>'Interventi strutturali'!E39</f>
        <v>173075</v>
      </c>
      <c r="C32" s="416">
        <f>'Interventi strutturali'!F39</f>
        <v>0</v>
      </c>
      <c r="D32" s="416">
        <f>'Interventi strutturali'!G39</f>
        <v>0</v>
      </c>
      <c r="E32" s="416">
        <f>'Interventi strutturali'!H39</f>
        <v>0</v>
      </c>
      <c r="F32" s="416">
        <f>'Interventi strutturali'!I39</f>
        <v>0</v>
      </c>
    </row>
    <row r="33" spans="1:7" x14ac:dyDescent="0.25">
      <c r="A33" s="274"/>
      <c r="B33" s="393">
        <f>SUM(B29:B32)</f>
        <v>692300</v>
      </c>
      <c r="C33" s="393">
        <f t="shared" ref="C33:F33" si="3">SUM(C29:C32)</f>
        <v>0</v>
      </c>
      <c r="D33" s="393">
        <f t="shared" si="3"/>
        <v>0</v>
      </c>
      <c r="E33" s="393">
        <f t="shared" si="3"/>
        <v>0</v>
      </c>
      <c r="F33" s="393">
        <f t="shared" si="3"/>
        <v>0</v>
      </c>
    </row>
    <row r="34" spans="1:7" x14ac:dyDescent="0.25">
      <c r="A34" s="392" t="s">
        <v>248</v>
      </c>
      <c r="B34" s="393">
        <f>'Interventi strutturali'!E41</f>
        <v>386864.75</v>
      </c>
      <c r="C34" s="393">
        <f>'Interventi strutturali'!F41</f>
        <v>0</v>
      </c>
      <c r="D34" s="393">
        <f>'Interventi strutturali'!G41</f>
        <v>0</v>
      </c>
      <c r="E34" s="393">
        <f>'Interventi strutturali'!H41</f>
        <v>0</v>
      </c>
      <c r="F34" s="393">
        <f>'Interventi strutturali'!I41</f>
        <v>0</v>
      </c>
    </row>
    <row r="35" spans="1:7" x14ac:dyDescent="0.25">
      <c r="A35" s="276" t="s">
        <v>217</v>
      </c>
    </row>
    <row r="36" spans="1:7" x14ac:dyDescent="0.25">
      <c r="A36" s="272" t="s">
        <v>41</v>
      </c>
      <c r="B36" s="416">
        <f>'Interventi strutturali'!E42</f>
        <v>2460498</v>
      </c>
      <c r="C36" s="416">
        <f>'Interventi strutturali'!F42</f>
        <v>0</v>
      </c>
      <c r="D36" s="416">
        <f>'Interventi strutturali'!G42</f>
        <v>0</v>
      </c>
      <c r="E36" s="416">
        <f>'Interventi strutturali'!H42</f>
        <v>0</v>
      </c>
      <c r="F36" s="416">
        <f>'Interventi strutturali'!I42</f>
        <v>0</v>
      </c>
    </row>
    <row r="37" spans="1:7" x14ac:dyDescent="0.25">
      <c r="A37" s="272" t="s">
        <v>46</v>
      </c>
      <c r="B37" s="416">
        <f>'Interventi strutturali'!E43</f>
        <v>1960498</v>
      </c>
      <c r="C37" s="416">
        <f>'Interventi strutturali'!F43</f>
        <v>0</v>
      </c>
      <c r="D37" s="416">
        <f>'Interventi strutturali'!G43</f>
        <v>0</v>
      </c>
      <c r="E37" s="416">
        <f>'Interventi strutturali'!H43</f>
        <v>0</v>
      </c>
      <c r="F37" s="416">
        <f>'Interventi strutturali'!I43</f>
        <v>0</v>
      </c>
    </row>
    <row r="38" spans="1:7" x14ac:dyDescent="0.25">
      <c r="A38" s="272" t="s">
        <v>63</v>
      </c>
      <c r="B38" s="416">
        <f>'Interventi strutturali'!E44</f>
        <v>2960000</v>
      </c>
      <c r="C38" s="416">
        <f>'Interventi strutturali'!F44</f>
        <v>0</v>
      </c>
      <c r="D38" s="416">
        <f>'Interventi strutturali'!G44</f>
        <v>0</v>
      </c>
      <c r="E38" s="416">
        <f>'Interventi strutturali'!H44</f>
        <v>0</v>
      </c>
      <c r="F38" s="416">
        <f>'Interventi strutturali'!I44</f>
        <v>0</v>
      </c>
    </row>
    <row r="39" spans="1:7" x14ac:dyDescent="0.25">
      <c r="A39" s="274"/>
      <c r="B39" s="393">
        <f>SUM(B36:B38)</f>
        <v>7380996</v>
      </c>
      <c r="C39" s="393">
        <f t="shared" ref="C39:F39" si="4">SUM(C36:C38)</f>
        <v>0</v>
      </c>
      <c r="D39" s="393">
        <f t="shared" si="4"/>
        <v>0</v>
      </c>
      <c r="E39" s="393">
        <f t="shared" si="4"/>
        <v>0</v>
      </c>
      <c r="F39" s="393">
        <f t="shared" si="4"/>
        <v>0</v>
      </c>
    </row>
    <row r="40" spans="1:7" ht="30" x14ac:dyDescent="0.25">
      <c r="A40" s="413" t="s">
        <v>195</v>
      </c>
      <c r="B40" s="393">
        <v>3993982</v>
      </c>
      <c r="C40" s="393">
        <v>3993983</v>
      </c>
      <c r="D40" s="393">
        <v>3993984</v>
      </c>
      <c r="E40" s="393">
        <v>3993985</v>
      </c>
      <c r="F40" s="393">
        <v>3993986</v>
      </c>
    </row>
    <row r="41" spans="1:7" x14ac:dyDescent="0.25">
      <c r="A41" s="414"/>
      <c r="B41" s="415">
        <f>B27+B33+B34+B39+B40</f>
        <v>25821542.75</v>
      </c>
      <c r="C41" s="415">
        <f t="shared" ref="C41:F41" si="5">C27+C33+C34+C39+C40</f>
        <v>3993983</v>
      </c>
      <c r="D41" s="415">
        <f t="shared" si="5"/>
        <v>3993984</v>
      </c>
      <c r="E41" s="415">
        <f t="shared" si="5"/>
        <v>3993985</v>
      </c>
      <c r="F41" s="415">
        <f t="shared" si="5"/>
        <v>3993986</v>
      </c>
    </row>
    <row r="42" spans="1:7" x14ac:dyDescent="0.25">
      <c r="A42" s="273" t="s">
        <v>219</v>
      </c>
    </row>
    <row r="43" spans="1:7" x14ac:dyDescent="0.25">
      <c r="A43" s="18" t="s">
        <v>86</v>
      </c>
      <c r="B43" s="417">
        <f>'Interventi strutturali'!E49</f>
        <v>4485237</v>
      </c>
      <c r="C43" s="417">
        <f>'Interventi strutturali'!F49</f>
        <v>0</v>
      </c>
      <c r="D43" s="417">
        <f>'Interventi strutturali'!G49</f>
        <v>0</v>
      </c>
      <c r="E43" s="417">
        <f>'Interventi strutturali'!H49</f>
        <v>0</v>
      </c>
      <c r="F43" s="417">
        <f>'Interventi strutturali'!I49</f>
        <v>0</v>
      </c>
    </row>
    <row r="44" spans="1:7" x14ac:dyDescent="0.25">
      <c r="A44" s="18" t="s">
        <v>34</v>
      </c>
      <c r="B44" s="417">
        <f>'Interventi strutturali'!E50</f>
        <v>9478407</v>
      </c>
      <c r="C44" s="417">
        <f>'Interventi strutturali'!F50</f>
        <v>0</v>
      </c>
      <c r="D44" s="417">
        <f>'Interventi strutturali'!G50</f>
        <v>0</v>
      </c>
      <c r="E44" s="417">
        <f>'Interventi strutturali'!H50</f>
        <v>0</v>
      </c>
      <c r="F44" s="417">
        <f>'Interventi strutturali'!I50</f>
        <v>0</v>
      </c>
    </row>
    <row r="45" spans="1:7" x14ac:dyDescent="0.25">
      <c r="A45" s="18" t="s">
        <v>59</v>
      </c>
      <c r="B45" s="417">
        <f>'Interventi strutturali'!E51</f>
        <v>11443528</v>
      </c>
      <c r="C45" s="417">
        <f>'Interventi strutturali'!F51</f>
        <v>0</v>
      </c>
      <c r="D45" s="417">
        <f>'Interventi strutturali'!G51</f>
        <v>0</v>
      </c>
      <c r="E45" s="417">
        <f>'Interventi strutturali'!H51</f>
        <v>0</v>
      </c>
      <c r="F45" s="417">
        <f>'Interventi strutturali'!I51</f>
        <v>0</v>
      </c>
    </row>
    <row r="46" spans="1:7" x14ac:dyDescent="0.25">
      <c r="A46" s="282"/>
      <c r="B46" s="418">
        <f>SUM(B43:B45)</f>
        <v>25407172</v>
      </c>
      <c r="C46" s="418">
        <f t="shared" ref="C46:F46" si="6">SUM(C43:C45)</f>
        <v>0</v>
      </c>
      <c r="D46" s="418">
        <f t="shared" si="6"/>
        <v>0</v>
      </c>
      <c r="E46" s="418">
        <f t="shared" si="6"/>
        <v>0</v>
      </c>
      <c r="F46" s="418">
        <f t="shared" si="6"/>
        <v>0</v>
      </c>
    </row>
    <row r="47" spans="1:7" x14ac:dyDescent="0.25">
      <c r="A47" s="283" t="s">
        <v>13</v>
      </c>
    </row>
    <row r="48" spans="1:7" x14ac:dyDescent="0.25">
      <c r="A48" s="14" t="s">
        <v>14</v>
      </c>
      <c r="B48" s="11">
        <f>'Interventi strutturali'!E57</f>
        <v>485000</v>
      </c>
      <c r="C48" s="11">
        <f>'Interventi strutturali'!F57</f>
        <v>380000</v>
      </c>
      <c r="D48" s="11">
        <f>'Interventi strutturali'!G57</f>
        <v>380000</v>
      </c>
      <c r="E48" s="11">
        <f>'Interventi strutturali'!H57</f>
        <v>105000</v>
      </c>
      <c r="F48" s="11">
        <f>'Interventi strutturali'!I57</f>
        <v>0</v>
      </c>
      <c r="G48" s="284"/>
    </row>
    <row r="49" spans="1:8" x14ac:dyDescent="0.25">
      <c r="A49" s="22" t="s">
        <v>9</v>
      </c>
      <c r="B49" s="23">
        <f>'Interventi strutturali'!E59</f>
        <v>50000</v>
      </c>
      <c r="C49" s="23">
        <f>'Interventi strutturali'!F59</f>
        <v>0</v>
      </c>
      <c r="D49" s="23">
        <f>'Interventi strutturali'!G59</f>
        <v>0</v>
      </c>
      <c r="E49" s="23">
        <f>'Interventi strutturali'!H59</f>
        <v>0</v>
      </c>
      <c r="F49" s="23">
        <f>'Interventi strutturali'!I59</f>
        <v>0</v>
      </c>
      <c r="G49" s="284"/>
    </row>
    <row r="50" spans="1:8" x14ac:dyDescent="0.25">
      <c r="A50" s="24" t="s">
        <v>5</v>
      </c>
      <c r="B50" s="25">
        <f>'Interventi strutturali'!E65</f>
        <v>1235000</v>
      </c>
      <c r="C50" s="25">
        <f>'Interventi strutturali'!F65</f>
        <v>175000</v>
      </c>
      <c r="D50" s="25">
        <f>'Interventi strutturali'!G65</f>
        <v>175000</v>
      </c>
      <c r="E50" s="25">
        <f>'Interventi strutturali'!H65</f>
        <v>1060000</v>
      </c>
      <c r="F50" s="25">
        <f>'Interventi strutturali'!I65</f>
        <v>0</v>
      </c>
      <c r="G50" s="284"/>
    </row>
    <row r="51" spans="1:8" x14ac:dyDescent="0.25">
      <c r="A51" s="26" t="s">
        <v>15</v>
      </c>
      <c r="B51" s="19">
        <f>'Interventi strutturali'!E69</f>
        <v>175000</v>
      </c>
      <c r="C51" s="19">
        <f>'Interventi strutturali'!F69</f>
        <v>90000</v>
      </c>
      <c r="D51" s="19">
        <f>'Interventi strutturali'!G69</f>
        <v>90000</v>
      </c>
      <c r="E51" s="19">
        <f>'Interventi strutturali'!H69</f>
        <v>85000</v>
      </c>
      <c r="F51" s="19">
        <f>'Interventi strutturali'!I69</f>
        <v>0</v>
      </c>
      <c r="G51" s="284"/>
    </row>
    <row r="52" spans="1:8" x14ac:dyDescent="0.25">
      <c r="A52" s="27" t="s">
        <v>8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4"/>
    </row>
    <row r="53" spans="1:8" ht="15.75" thickBot="1" x14ac:dyDescent="0.3">
      <c r="A53" s="29" t="s">
        <v>16</v>
      </c>
      <c r="B53" s="30">
        <v>0</v>
      </c>
      <c r="C53" s="30">
        <v>0</v>
      </c>
      <c r="D53" s="30">
        <v>0</v>
      </c>
      <c r="E53" s="30">
        <v>0</v>
      </c>
      <c r="F53" s="30">
        <v>0</v>
      </c>
    </row>
    <row r="54" spans="1:8" ht="15.75" thickBot="1" x14ac:dyDescent="0.3">
      <c r="A54" s="31"/>
      <c r="B54" s="15">
        <f>SUM(B48:B53)</f>
        <v>1945000</v>
      </c>
      <c r="C54" s="15">
        <f t="shared" ref="C54:F54" si="7">SUM(C48:C53)</f>
        <v>645000</v>
      </c>
      <c r="D54" s="15">
        <f t="shared" si="7"/>
        <v>645000</v>
      </c>
      <c r="E54" s="15">
        <f t="shared" si="7"/>
        <v>1250000</v>
      </c>
      <c r="F54" s="15">
        <f t="shared" si="7"/>
        <v>0</v>
      </c>
      <c r="G54" s="284"/>
      <c r="H54" s="284"/>
    </row>
    <row r="55" spans="1:8" x14ac:dyDescent="0.25">
      <c r="A55" s="283" t="s">
        <v>17</v>
      </c>
      <c r="B55" s="283"/>
      <c r="C55" s="283"/>
      <c r="D55" s="283"/>
      <c r="E55" s="283"/>
      <c r="F55" s="283"/>
    </row>
    <row r="56" spans="1:8" x14ac:dyDescent="0.25">
      <c r="A56" s="20" t="s">
        <v>14</v>
      </c>
      <c r="B56" s="21">
        <f>'Interventi strutturali'!E83</f>
        <v>5868364.2000000002</v>
      </c>
      <c r="C56" s="21">
        <f>'Interventi strutturali'!F83</f>
        <v>310000</v>
      </c>
      <c r="D56" s="21">
        <f>'Interventi strutturali'!G83</f>
        <v>310000</v>
      </c>
      <c r="E56" s="21">
        <f>'Interventi strutturali'!H83</f>
        <v>3618364.2</v>
      </c>
      <c r="F56" s="21">
        <f>'Interventi strutturali'!I83</f>
        <v>1940000</v>
      </c>
      <c r="G56" s="284"/>
    </row>
    <row r="57" spans="1:8" x14ac:dyDescent="0.25">
      <c r="A57" s="14" t="s">
        <v>18</v>
      </c>
      <c r="B57" s="11">
        <f>'Interventi strutturali'!E82</f>
        <v>0</v>
      </c>
      <c r="C57" s="11">
        <f>'Interventi strutturali'!F82</f>
        <v>0</v>
      </c>
      <c r="D57" s="11">
        <f>'Interventi strutturali'!G82</f>
        <v>0</v>
      </c>
      <c r="E57" s="11">
        <f>'Interventi strutturali'!H82</f>
        <v>0</v>
      </c>
      <c r="F57" s="11">
        <f>'Interventi strutturali'!I82</f>
        <v>0</v>
      </c>
    </row>
    <row r="58" spans="1:8" x14ac:dyDescent="0.25">
      <c r="A58" s="22" t="s">
        <v>19</v>
      </c>
      <c r="B58" s="23">
        <f>'Interventi strutturali'!E90</f>
        <v>1348650.47</v>
      </c>
      <c r="C58" s="23">
        <f>'Interventi strutturali'!F90</f>
        <v>795976.95</v>
      </c>
      <c r="D58" s="23">
        <f>'Interventi strutturali'!G90</f>
        <v>795976.95</v>
      </c>
      <c r="E58" s="23">
        <f>'Interventi strutturali'!H90</f>
        <v>452673.52</v>
      </c>
      <c r="F58" s="23">
        <f>'Interventi strutturali'!I90</f>
        <v>0</v>
      </c>
      <c r="G58" s="284"/>
    </row>
    <row r="59" spans="1:8" x14ac:dyDescent="0.25">
      <c r="A59" s="32" t="s">
        <v>5</v>
      </c>
      <c r="B59" s="33">
        <f>'Interventi strutturali'!E100</f>
        <v>675000</v>
      </c>
      <c r="C59" s="33">
        <f>'Interventi strutturali'!F100</f>
        <v>100000</v>
      </c>
      <c r="D59" s="33">
        <f>'Interventi strutturali'!G100</f>
        <v>100000</v>
      </c>
      <c r="E59" s="33">
        <f>'Interventi strutturali'!H100</f>
        <v>575000</v>
      </c>
      <c r="F59" s="33">
        <f>'Interventi strutturali'!I100</f>
        <v>0</v>
      </c>
      <c r="G59" s="284"/>
      <c r="H59" s="284"/>
    </row>
    <row r="60" spans="1:8" x14ac:dyDescent="0.25">
      <c r="A60" s="34" t="s">
        <v>7</v>
      </c>
      <c r="B60" s="19">
        <f>'Interventi strutturali'!E105</f>
        <v>230000</v>
      </c>
      <c r="C60" s="19">
        <f>'Interventi strutturali'!F105</f>
        <v>60000</v>
      </c>
      <c r="D60" s="19">
        <f>'Interventi strutturali'!G105</f>
        <v>60000</v>
      </c>
      <c r="E60" s="19">
        <f>'Interventi strutturali'!H105</f>
        <v>90000</v>
      </c>
      <c r="F60" s="19">
        <f>'Interventi strutturali'!I105</f>
        <v>50000</v>
      </c>
      <c r="G60" s="284"/>
      <c r="H60" s="284"/>
    </row>
    <row r="61" spans="1:8" x14ac:dyDescent="0.25">
      <c r="A61" s="27" t="s">
        <v>8</v>
      </c>
      <c r="B61" s="35">
        <f>'Interventi strutturali'!E113</f>
        <v>610000</v>
      </c>
      <c r="C61" s="35">
        <f>'Interventi strutturali'!F113</f>
        <v>270000</v>
      </c>
      <c r="D61" s="35">
        <f>'Interventi strutturali'!G113</f>
        <v>270000</v>
      </c>
      <c r="E61" s="35">
        <f>'Interventi strutturali'!H113</f>
        <v>310000</v>
      </c>
      <c r="F61" s="35">
        <f>'Interventi strutturali'!I113</f>
        <v>0</v>
      </c>
      <c r="G61" s="284"/>
    </row>
    <row r="62" spans="1:8" x14ac:dyDescent="0.25">
      <c r="A62" s="29" t="s">
        <v>16</v>
      </c>
      <c r="B62" s="315">
        <v>0</v>
      </c>
      <c r="C62" s="315">
        <v>1</v>
      </c>
      <c r="D62" s="315">
        <v>2</v>
      </c>
      <c r="E62" s="315">
        <v>3</v>
      </c>
      <c r="F62" s="315">
        <v>4</v>
      </c>
    </row>
    <row r="63" spans="1:8" x14ac:dyDescent="0.25">
      <c r="A63" s="31"/>
      <c r="B63" s="12">
        <f>SUM(B56:B61)</f>
        <v>8732014.6699999999</v>
      </c>
      <c r="C63" s="12">
        <f t="shared" ref="C63:F63" si="8">SUM(C56:C61)</f>
        <v>1535976.95</v>
      </c>
      <c r="D63" s="12">
        <f t="shared" si="8"/>
        <v>1535976.95</v>
      </c>
      <c r="E63" s="12">
        <f t="shared" si="8"/>
        <v>5046037.7200000007</v>
      </c>
      <c r="F63" s="12">
        <f t="shared" si="8"/>
        <v>1990000</v>
      </c>
      <c r="G63" s="284"/>
      <c r="H63" s="284"/>
    </row>
    <row r="64" spans="1:8" x14ac:dyDescent="0.25">
      <c r="A64" s="283" t="s">
        <v>20</v>
      </c>
      <c r="B64" s="283"/>
      <c r="C64" s="283"/>
      <c r="D64" s="283"/>
      <c r="E64" s="283"/>
      <c r="F64" s="283"/>
    </row>
    <row r="65" spans="1:8" x14ac:dyDescent="0.25">
      <c r="A65" s="10" t="s">
        <v>14</v>
      </c>
      <c r="B65" s="11">
        <f>'Interventi strutturali'!E129</f>
        <v>975000</v>
      </c>
      <c r="C65" s="11">
        <f>'Interventi strutturali'!F129</f>
        <v>130000</v>
      </c>
      <c r="D65" s="11">
        <f>'Interventi strutturali'!G129</f>
        <v>130000</v>
      </c>
      <c r="E65" s="11">
        <f>'Interventi strutturali'!H129</f>
        <v>735000</v>
      </c>
      <c r="F65" s="11">
        <f>'Interventi strutturali'!I129</f>
        <v>110000</v>
      </c>
      <c r="G65" s="284"/>
      <c r="H65" s="284"/>
    </row>
    <row r="66" spans="1:8" x14ac:dyDescent="0.25">
      <c r="A66" s="395" t="s">
        <v>18</v>
      </c>
      <c r="B66" s="275">
        <f>'Interventi strutturali'!E145</f>
        <v>3390000</v>
      </c>
      <c r="C66" s="275">
        <f>'Interventi strutturali'!F145</f>
        <v>615000</v>
      </c>
      <c r="D66" s="275">
        <f>'Interventi strutturali'!G145</f>
        <v>615000</v>
      </c>
      <c r="E66" s="275">
        <f>'Interventi strutturali'!H145</f>
        <v>2595000</v>
      </c>
      <c r="F66" s="275">
        <f>'Interventi strutturali'!I145</f>
        <v>150000</v>
      </c>
      <c r="G66" s="284"/>
      <c r="H66" s="284"/>
    </row>
    <row r="67" spans="1:8" x14ac:dyDescent="0.25">
      <c r="A67" s="396" t="s">
        <v>19</v>
      </c>
      <c r="B67" s="23">
        <f>'Interventi strutturali'!E152</f>
        <v>2027013.42</v>
      </c>
      <c r="C67" s="23">
        <f>'Interventi strutturali'!F152</f>
        <v>200000</v>
      </c>
      <c r="D67" s="23">
        <f>'Interventi strutturali'!G152</f>
        <v>200000</v>
      </c>
      <c r="E67" s="23">
        <f>'Interventi strutturali'!H152</f>
        <v>1827013.42</v>
      </c>
      <c r="F67" s="23">
        <f>'Interventi strutturali'!I152</f>
        <v>0</v>
      </c>
      <c r="G67" s="284"/>
      <c r="H67" s="284"/>
    </row>
    <row r="68" spans="1:8" x14ac:dyDescent="0.25">
      <c r="A68" s="397" t="s">
        <v>5</v>
      </c>
      <c r="B68" s="33">
        <f>'Interventi strutturali'!E168</f>
        <v>1185000</v>
      </c>
      <c r="C68" s="33">
        <f>'Interventi strutturali'!F168</f>
        <v>75000</v>
      </c>
      <c r="D68" s="33">
        <f>'Interventi strutturali'!G168</f>
        <v>75000</v>
      </c>
      <c r="E68" s="33">
        <f>'Interventi strutturali'!H168</f>
        <v>830000</v>
      </c>
      <c r="F68" s="33">
        <f>'Interventi strutturali'!I168</f>
        <v>250000</v>
      </c>
      <c r="G68" s="284"/>
      <c r="H68" s="284"/>
    </row>
    <row r="69" spans="1:8" x14ac:dyDescent="0.25">
      <c r="A69" s="398" t="s">
        <v>7</v>
      </c>
      <c r="B69" s="19">
        <f>'Interventi strutturali'!E174</f>
        <v>220000</v>
      </c>
      <c r="C69" s="19">
        <f>'Interventi strutturali'!F174</f>
        <v>40000</v>
      </c>
      <c r="D69" s="19">
        <f>'Interventi strutturali'!G174</f>
        <v>40000</v>
      </c>
      <c r="E69" s="19">
        <f>'Interventi strutturali'!H174</f>
        <v>180000</v>
      </c>
      <c r="F69" s="19">
        <f>'Interventi strutturali'!I174</f>
        <v>0</v>
      </c>
      <c r="G69" s="284"/>
      <c r="H69" s="284"/>
    </row>
    <row r="70" spans="1:8" x14ac:dyDescent="0.25">
      <c r="A70" s="399" t="s">
        <v>8</v>
      </c>
      <c r="B70" s="28">
        <f>'Interventi strutturali'!E184</f>
        <v>730000</v>
      </c>
      <c r="C70" s="28">
        <f>'Interventi strutturali'!F184</f>
        <v>330000</v>
      </c>
      <c r="D70" s="28">
        <f>'Interventi strutturali'!G184</f>
        <v>330000</v>
      </c>
      <c r="E70" s="28">
        <f>'Interventi strutturali'!H184</f>
        <v>285000</v>
      </c>
      <c r="F70" s="28">
        <f>'Interventi strutturali'!I184</f>
        <v>115000</v>
      </c>
      <c r="G70" s="284"/>
      <c r="H70" s="284"/>
    </row>
    <row r="71" spans="1:8" x14ac:dyDescent="0.25">
      <c r="A71" s="400" t="s">
        <v>16</v>
      </c>
      <c r="B71" s="16">
        <f>'Interventi strutturali'!E186</f>
        <v>100000</v>
      </c>
      <c r="C71" s="16">
        <f>'Interventi strutturali'!F186</f>
        <v>50000</v>
      </c>
      <c r="D71" s="16">
        <f>'Interventi strutturali'!G186</f>
        <v>50000</v>
      </c>
      <c r="E71" s="16">
        <f>'Interventi strutturali'!H186</f>
        <v>50000</v>
      </c>
      <c r="F71" s="16">
        <f>'Interventi strutturali'!I186</f>
        <v>0</v>
      </c>
      <c r="G71" s="284"/>
    </row>
    <row r="72" spans="1:8" x14ac:dyDescent="0.25">
      <c r="A72" s="400" t="s">
        <v>12</v>
      </c>
      <c r="B72" s="16"/>
      <c r="C72" s="16"/>
      <c r="D72" s="16"/>
      <c r="E72" s="16"/>
      <c r="F72" s="16"/>
    </row>
    <row r="73" spans="1:8" x14ac:dyDescent="0.25">
      <c r="A73" s="31"/>
      <c r="B73" s="12">
        <f>SUM(B65:B72)</f>
        <v>8627013.4199999999</v>
      </c>
      <c r="C73" s="12">
        <f t="shared" ref="C73:F73" si="9">SUM(C65:C72)</f>
        <v>1440000</v>
      </c>
      <c r="D73" s="12">
        <f t="shared" si="9"/>
        <v>1440000</v>
      </c>
      <c r="E73" s="12">
        <f t="shared" si="9"/>
        <v>6502013.4199999999</v>
      </c>
      <c r="F73" s="12">
        <f t="shared" si="9"/>
        <v>625000</v>
      </c>
      <c r="G73" s="284"/>
      <c r="H73" s="284"/>
    </row>
    <row r="74" spans="1:8" ht="15.75" thickBot="1" x14ac:dyDescent="0.3">
      <c r="A74" s="36" t="s">
        <v>21</v>
      </c>
      <c r="B74" s="394">
        <f>'Interventi strutturali'!E189</f>
        <v>435000</v>
      </c>
      <c r="C74" s="394">
        <f>'Interventi strutturali'!F189</f>
        <v>145000</v>
      </c>
      <c r="D74" s="394">
        <f>'Interventi strutturali'!G189</f>
        <v>145000</v>
      </c>
      <c r="E74" s="394">
        <f>'Interventi strutturali'!H189</f>
        <v>0</v>
      </c>
      <c r="F74" s="394">
        <f>'Interventi strutturali'!I189</f>
        <v>0</v>
      </c>
      <c r="G74" s="284"/>
    </row>
    <row r="75" spans="1:8" x14ac:dyDescent="0.25">
      <c r="A75" s="14"/>
      <c r="B75" s="37"/>
      <c r="C75" s="37"/>
      <c r="D75" s="37"/>
      <c r="E75" s="37"/>
      <c r="F75" s="37"/>
    </row>
    <row r="76" spans="1:8" ht="15.75" x14ac:dyDescent="0.25">
      <c r="A76" s="38" t="s">
        <v>22</v>
      </c>
      <c r="B76" s="420">
        <f>B54+B63+B73+B74</f>
        <v>19739028.09</v>
      </c>
      <c r="C76" s="420">
        <f t="shared" ref="C76:F76" si="10">C54+C63+C73+C74</f>
        <v>3765976.95</v>
      </c>
      <c r="D76" s="420">
        <f t="shared" si="10"/>
        <v>3765976.95</v>
      </c>
      <c r="E76" s="420">
        <f t="shared" si="10"/>
        <v>12798051.140000001</v>
      </c>
      <c r="F76" s="420">
        <f t="shared" si="10"/>
        <v>2615000</v>
      </c>
      <c r="G76" s="434"/>
      <c r="H76" s="284"/>
    </row>
    <row r="77" spans="1:8" ht="21" x14ac:dyDescent="0.25">
      <c r="A77" s="39"/>
      <c r="B77" s="40"/>
      <c r="C77" s="41"/>
      <c r="D77" s="41"/>
      <c r="E77" s="40"/>
      <c r="F77" s="40"/>
    </row>
    <row r="78" spans="1:8" x14ac:dyDescent="0.25">
      <c r="A78" s="42" t="s">
        <v>23</v>
      </c>
      <c r="B78" s="43"/>
      <c r="C78" s="44">
        <f>'Interventi strutturali'!E216</f>
        <v>1201875.08</v>
      </c>
      <c r="D78" s="43"/>
      <c r="E78" s="45"/>
      <c r="F78" s="43"/>
    </row>
    <row r="79" spans="1:8" x14ac:dyDescent="0.25">
      <c r="A79" s="46"/>
      <c r="B79" s="47"/>
      <c r="C79" s="47"/>
      <c r="D79" s="47"/>
      <c r="E79" s="48"/>
      <c r="F79" s="47"/>
    </row>
    <row r="80" spans="1:8" x14ac:dyDescent="0.25">
      <c r="A80" s="49" t="s">
        <v>24</v>
      </c>
      <c r="B80" s="50"/>
      <c r="C80" s="17">
        <f>C76+C78</f>
        <v>4967852.03</v>
      </c>
      <c r="D80" s="17">
        <f t="shared" ref="D80:F80" si="11">D76+D78</f>
        <v>3765976.95</v>
      </c>
      <c r="E80" s="17">
        <f t="shared" si="11"/>
        <v>12798051.140000001</v>
      </c>
      <c r="F80" s="17">
        <f t="shared" si="11"/>
        <v>2615000</v>
      </c>
    </row>
    <row r="82" spans="1:6" ht="24" x14ac:dyDescent="0.25">
      <c r="A82" s="51" t="s">
        <v>267</v>
      </c>
      <c r="B82" s="12"/>
      <c r="C82" s="17">
        <f>5370000-C80</f>
        <v>402147.96999999974</v>
      </c>
    </row>
    <row r="83" spans="1:6" ht="24" x14ac:dyDescent="0.25">
      <c r="A83" s="51" t="s">
        <v>25</v>
      </c>
      <c r="B83" s="13"/>
      <c r="C83" s="432">
        <f>C80+C82</f>
        <v>5370000</v>
      </c>
    </row>
    <row r="84" spans="1:6" x14ac:dyDescent="0.25">
      <c r="A84" s="31"/>
      <c r="B84" s="31"/>
      <c r="C84" s="52"/>
      <c r="D84" s="52"/>
      <c r="E84" s="31"/>
      <c r="F84" s="31"/>
    </row>
    <row r="85" spans="1:6" x14ac:dyDescent="0.25">
      <c r="A85" s="495" t="s">
        <v>268</v>
      </c>
    </row>
    <row r="86" spans="1:6" x14ac:dyDescent="0.25">
      <c r="A86" s="495" t="s">
        <v>269</v>
      </c>
    </row>
    <row r="87" spans="1:6" x14ac:dyDescent="0.25">
      <c r="A87" s="495" t="s">
        <v>270</v>
      </c>
    </row>
    <row r="88" spans="1:6" x14ac:dyDescent="0.25">
      <c r="A88" s="495" t="s">
        <v>271</v>
      </c>
    </row>
  </sheetData>
  <mergeCells count="1">
    <mergeCell ref="A16:F16"/>
  </mergeCells>
  <pageMargins left="0.70866141732283472" right="0.70866141732283472" top="0.74803149606299213" bottom="0.74803149606299213" header="0.31496062992125984" footer="0.31496062992125984"/>
  <pageSetup paperSize="8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Y220"/>
  <sheetViews>
    <sheetView view="pageBreakPreview" zoomScale="80" zoomScaleNormal="80" zoomScalePageLayoutView="80" workbookViewId="0">
      <pane ySplit="1" topLeftCell="A2" activePane="bottomLeft" state="frozen"/>
      <selection activeCell="F1" sqref="F1"/>
      <selection pane="bottomLeft" activeCell="L190" sqref="L190"/>
    </sheetView>
  </sheetViews>
  <sheetFormatPr defaultRowHeight="15" x14ac:dyDescent="0.25"/>
  <cols>
    <col min="1" max="1" width="10.28515625" style="53" customWidth="1"/>
    <col min="2" max="2" width="30.140625" style="53" customWidth="1"/>
    <col min="3" max="3" width="15.7109375" style="53" customWidth="1"/>
    <col min="4" max="4" width="55.42578125" style="54" customWidth="1"/>
    <col min="5" max="5" width="22.42578125" style="55" customWidth="1"/>
    <col min="6" max="6" width="23.85546875" style="55" customWidth="1"/>
    <col min="7" max="7" width="22.7109375" style="55" customWidth="1"/>
    <col min="8" max="8" width="29.5703125" style="55" customWidth="1"/>
    <col min="9" max="9" width="18.85546875" style="55" customWidth="1"/>
    <col min="10" max="1013" width="15.7109375" style="54" customWidth="1"/>
  </cols>
  <sheetData>
    <row r="1" spans="1:9" s="59" customFormat="1" ht="42" customHeight="1" x14ac:dyDescent="0.2">
      <c r="A1" s="56" t="s">
        <v>26</v>
      </c>
      <c r="B1" s="56" t="s">
        <v>27</v>
      </c>
      <c r="C1" s="56" t="s">
        <v>28</v>
      </c>
      <c r="D1" s="56" t="s">
        <v>29</v>
      </c>
      <c r="E1" s="57" t="s">
        <v>30</v>
      </c>
      <c r="F1" s="58" t="s">
        <v>32</v>
      </c>
      <c r="G1" s="57" t="s">
        <v>31</v>
      </c>
      <c r="H1" s="58" t="s">
        <v>33</v>
      </c>
      <c r="I1" s="58" t="s">
        <v>169</v>
      </c>
    </row>
    <row r="2" spans="1:9" s="59" customFormat="1" ht="22.5" customHeight="1" x14ac:dyDescent="0.2">
      <c r="A2" s="441" t="s">
        <v>170</v>
      </c>
      <c r="B2" s="442"/>
      <c r="C2" s="442"/>
      <c r="D2" s="442"/>
      <c r="E2" s="442"/>
      <c r="F2" s="58"/>
      <c r="G2" s="57"/>
      <c r="H2" s="58"/>
      <c r="I2" s="58"/>
    </row>
    <row r="3" spans="1:9" s="59" customFormat="1" ht="26.25" customHeight="1" x14ac:dyDescent="0.2">
      <c r="A3" s="67" t="s">
        <v>34</v>
      </c>
      <c r="B3" s="66" t="s">
        <v>35</v>
      </c>
      <c r="C3" s="68" t="s">
        <v>6</v>
      </c>
      <c r="D3" s="68" t="s">
        <v>36</v>
      </c>
      <c r="E3" s="69">
        <v>650000</v>
      </c>
      <c r="F3" s="69"/>
      <c r="G3" s="69"/>
      <c r="H3" s="69"/>
      <c r="I3" s="69"/>
    </row>
    <row r="4" spans="1:9" s="59" customFormat="1" ht="33.75" x14ac:dyDescent="0.2">
      <c r="A4" s="67" t="s">
        <v>34</v>
      </c>
      <c r="B4" s="66" t="s">
        <v>35</v>
      </c>
      <c r="C4" s="68" t="s">
        <v>6</v>
      </c>
      <c r="D4" s="68" t="s">
        <v>37</v>
      </c>
      <c r="E4" s="69">
        <v>610220</v>
      </c>
      <c r="F4" s="69"/>
      <c r="G4" s="69"/>
      <c r="H4" s="69"/>
      <c r="I4" s="69"/>
    </row>
    <row r="5" spans="1:9" s="59" customFormat="1" ht="11.25" x14ac:dyDescent="0.2">
      <c r="A5" s="262"/>
      <c r="B5" s="156"/>
      <c r="C5" s="157"/>
      <c r="D5" s="157"/>
      <c r="E5" s="267">
        <f>SUM(E3:E4)</f>
        <v>1260220</v>
      </c>
      <c r="F5" s="263"/>
      <c r="G5" s="263"/>
      <c r="H5" s="263"/>
      <c r="I5" s="263"/>
    </row>
    <row r="6" spans="1:9" s="59" customFormat="1" ht="24" customHeight="1" x14ac:dyDescent="0.2">
      <c r="A6" s="67" t="s">
        <v>41</v>
      </c>
      <c r="B6" s="67" t="s">
        <v>42</v>
      </c>
      <c r="C6" s="67" t="s">
        <v>6</v>
      </c>
      <c r="D6" s="67" t="s">
        <v>43</v>
      </c>
      <c r="E6" s="155">
        <v>496000</v>
      </c>
      <c r="F6" s="67"/>
      <c r="G6" s="67"/>
      <c r="H6" s="67"/>
      <c r="I6" s="67"/>
    </row>
    <row r="7" spans="1:9" s="59" customFormat="1" ht="24" customHeight="1" x14ac:dyDescent="0.2">
      <c r="A7" s="67" t="s">
        <v>41</v>
      </c>
      <c r="B7" s="67" t="s">
        <v>42</v>
      </c>
      <c r="C7" s="67" t="s">
        <v>6</v>
      </c>
      <c r="D7" s="67" t="s">
        <v>44</v>
      </c>
      <c r="E7" s="155">
        <v>2606360</v>
      </c>
      <c r="F7" s="67"/>
      <c r="G7" s="67"/>
      <c r="H7" s="67"/>
      <c r="I7" s="67"/>
    </row>
    <row r="8" spans="1:9" s="59" customFormat="1" ht="12" customHeight="1" x14ac:dyDescent="0.2">
      <c r="A8" s="262"/>
      <c r="B8" s="262"/>
      <c r="C8" s="262"/>
      <c r="D8" s="262"/>
      <c r="E8" s="268">
        <f>SUM(E6:E7)</f>
        <v>3102360</v>
      </c>
      <c r="F8" s="262"/>
      <c r="G8" s="262"/>
      <c r="H8" s="262"/>
      <c r="I8" s="262"/>
    </row>
    <row r="9" spans="1:9" s="59" customFormat="1" ht="24" customHeight="1" x14ac:dyDescent="0.2">
      <c r="A9" s="67" t="s">
        <v>46</v>
      </c>
      <c r="B9" s="66" t="s">
        <v>47</v>
      </c>
      <c r="C9" s="68" t="s">
        <v>6</v>
      </c>
      <c r="D9" s="68" t="s">
        <v>48</v>
      </c>
      <c r="E9" s="69">
        <v>760000</v>
      </c>
      <c r="F9" s="69"/>
      <c r="G9" s="69"/>
      <c r="H9" s="69"/>
      <c r="I9" s="69"/>
    </row>
    <row r="10" spans="1:9" s="59" customFormat="1" ht="24" customHeight="1" x14ac:dyDescent="0.2">
      <c r="A10" s="67" t="s">
        <v>46</v>
      </c>
      <c r="B10" s="66" t="s">
        <v>47</v>
      </c>
      <c r="C10" s="68" t="s">
        <v>6</v>
      </c>
      <c r="D10" s="68" t="s">
        <v>49</v>
      </c>
      <c r="E10" s="69">
        <v>1476420</v>
      </c>
      <c r="F10" s="69"/>
      <c r="G10" s="69"/>
      <c r="H10" s="69"/>
      <c r="I10" s="69"/>
    </row>
    <row r="11" spans="1:9" s="59" customFormat="1" ht="13.5" customHeight="1" x14ac:dyDescent="0.2">
      <c r="A11" s="262"/>
      <c r="B11" s="156"/>
      <c r="C11" s="157"/>
      <c r="D11" s="157"/>
      <c r="E11" s="267">
        <f>SUM(E9:E10)</f>
        <v>2236420</v>
      </c>
      <c r="F11" s="263"/>
      <c r="G11" s="263"/>
      <c r="H11" s="263"/>
      <c r="I11" s="263"/>
    </row>
    <row r="12" spans="1:9" s="59" customFormat="1" ht="24" customHeight="1" x14ac:dyDescent="0.2">
      <c r="A12" s="67" t="s">
        <v>54</v>
      </c>
      <c r="B12" s="66" t="s">
        <v>55</v>
      </c>
      <c r="C12" s="68" t="s">
        <v>6</v>
      </c>
      <c r="D12" s="68" t="s">
        <v>56</v>
      </c>
      <c r="E12" s="69">
        <v>485000</v>
      </c>
      <c r="F12" s="69"/>
      <c r="G12" s="69"/>
      <c r="H12" s="69"/>
      <c r="I12" s="69"/>
    </row>
    <row r="13" spans="1:9" s="59" customFormat="1" ht="10.5" customHeight="1" x14ac:dyDescent="0.2">
      <c r="A13" s="262"/>
      <c r="B13" s="156"/>
      <c r="C13" s="157"/>
      <c r="D13" s="157"/>
      <c r="E13" s="267">
        <f>SUM(E12)</f>
        <v>485000</v>
      </c>
      <c r="F13" s="263"/>
      <c r="G13" s="263"/>
      <c r="H13" s="263"/>
      <c r="I13" s="263"/>
    </row>
    <row r="14" spans="1:9" s="59" customFormat="1" ht="24" customHeight="1" x14ac:dyDescent="0.2">
      <c r="A14" s="67" t="s">
        <v>59</v>
      </c>
      <c r="B14" s="66" t="s">
        <v>60</v>
      </c>
      <c r="C14" s="68" t="s">
        <v>6</v>
      </c>
      <c r="D14" s="68" t="s">
        <v>61</v>
      </c>
      <c r="E14" s="203">
        <v>375000</v>
      </c>
      <c r="F14" s="69"/>
      <c r="G14" s="69"/>
      <c r="H14" s="69"/>
      <c r="I14" s="69"/>
    </row>
    <row r="15" spans="1:9" s="59" customFormat="1" ht="24" customHeight="1" x14ac:dyDescent="0.2">
      <c r="A15" s="67" t="s">
        <v>59</v>
      </c>
      <c r="B15" s="66" t="s">
        <v>60</v>
      </c>
      <c r="C15" s="68" t="s">
        <v>6</v>
      </c>
      <c r="D15" s="68" t="s">
        <v>62</v>
      </c>
      <c r="E15" s="203">
        <v>610220</v>
      </c>
      <c r="F15" s="69"/>
      <c r="G15" s="69"/>
      <c r="H15" s="69"/>
      <c r="I15" s="69"/>
    </row>
    <row r="16" spans="1:9" s="59" customFormat="1" ht="13.5" customHeight="1" x14ac:dyDescent="0.2">
      <c r="A16" s="181"/>
      <c r="B16" s="264"/>
      <c r="C16" s="265"/>
      <c r="D16" s="266"/>
      <c r="E16" s="269">
        <f>SUM(E14:E15)</f>
        <v>985220</v>
      </c>
      <c r="F16" s="198"/>
      <c r="G16" s="198"/>
      <c r="H16" s="198"/>
      <c r="I16" s="198"/>
    </row>
    <row r="17" spans="1:9" s="59" customFormat="1" ht="14.25" customHeight="1" x14ac:dyDescent="0.2">
      <c r="A17" s="188"/>
      <c r="B17" s="189"/>
      <c r="C17" s="190"/>
      <c r="D17" s="191"/>
      <c r="E17" s="293">
        <f>E5+E8+E11+E13+E16</f>
        <v>8069220</v>
      </c>
      <c r="F17" s="192"/>
      <c r="G17" s="192"/>
      <c r="H17" s="192"/>
      <c r="I17" s="192"/>
    </row>
    <row r="18" spans="1:9" s="59" customFormat="1" ht="24" customHeight="1" x14ac:dyDescent="0.2">
      <c r="A18" s="441" t="s">
        <v>187</v>
      </c>
      <c r="B18" s="442"/>
      <c r="C18" s="442"/>
      <c r="D18" s="442"/>
      <c r="E18" s="442"/>
      <c r="F18" s="441"/>
      <c r="G18" s="442"/>
      <c r="H18" s="441"/>
      <c r="I18" s="442"/>
    </row>
    <row r="19" spans="1:9" s="59" customFormat="1" ht="24" customHeight="1" x14ac:dyDescent="0.2">
      <c r="A19" s="60" t="s">
        <v>34</v>
      </c>
      <c r="B19" s="61" t="s">
        <v>35</v>
      </c>
      <c r="C19" s="62" t="s">
        <v>38</v>
      </c>
      <c r="D19" s="62" t="s">
        <v>39</v>
      </c>
      <c r="E19" s="63">
        <v>12800</v>
      </c>
      <c r="F19" s="62"/>
      <c r="G19" s="62"/>
      <c r="H19" s="62"/>
      <c r="I19" s="62"/>
    </row>
    <row r="20" spans="1:9" s="59" customFormat="1" ht="24" customHeight="1" x14ac:dyDescent="0.2">
      <c r="A20" s="64" t="s">
        <v>46</v>
      </c>
      <c r="B20" s="61" t="s">
        <v>47</v>
      </c>
      <c r="C20" s="62" t="s">
        <v>38</v>
      </c>
      <c r="D20" s="62" t="s">
        <v>50</v>
      </c>
      <c r="E20" s="65">
        <v>50000</v>
      </c>
      <c r="F20" s="62"/>
      <c r="G20" s="62"/>
      <c r="H20" s="62"/>
      <c r="I20" s="62"/>
    </row>
    <row r="21" spans="1:9" s="59" customFormat="1" ht="14.25" customHeight="1" x14ac:dyDescent="0.2">
      <c r="A21" s="193"/>
      <c r="B21" s="194"/>
      <c r="C21" s="195"/>
      <c r="D21" s="195"/>
      <c r="E21" s="294">
        <f>SUM(E19:E20)</f>
        <v>62800</v>
      </c>
      <c r="F21" s="196"/>
      <c r="G21" s="196"/>
      <c r="H21" s="197"/>
      <c r="I21" s="197"/>
    </row>
    <row r="22" spans="1:9" s="59" customFormat="1" ht="24" customHeight="1" x14ac:dyDescent="0.2">
      <c r="A22" s="444" t="s">
        <v>172</v>
      </c>
      <c r="B22" s="445"/>
      <c r="C22" s="445"/>
      <c r="D22" s="445"/>
      <c r="E22" s="445"/>
      <c r="F22" s="159"/>
      <c r="G22" s="159"/>
      <c r="H22" s="160"/>
      <c r="I22" s="160"/>
    </row>
    <row r="23" spans="1:9" s="59" customFormat="1" ht="63" customHeight="1" x14ac:dyDescent="0.2">
      <c r="A23" s="166" t="s">
        <v>59</v>
      </c>
      <c r="B23" s="166" t="s">
        <v>60</v>
      </c>
      <c r="C23" s="165" t="s">
        <v>40</v>
      </c>
      <c r="D23" s="202" t="s">
        <v>207</v>
      </c>
      <c r="E23" s="203">
        <v>3489926</v>
      </c>
      <c r="F23" s="203"/>
      <c r="G23" s="203"/>
      <c r="H23" s="203"/>
      <c r="I23" s="203"/>
    </row>
    <row r="24" spans="1:9" s="59" customFormat="1" ht="15" customHeight="1" x14ac:dyDescent="0.2">
      <c r="A24" s="199"/>
      <c r="B24" s="199"/>
      <c r="C24" s="200"/>
      <c r="D24" s="201"/>
      <c r="E24" s="295">
        <f>SUM(E23)</f>
        <v>3489926</v>
      </c>
      <c r="F24" s="164"/>
      <c r="G24" s="164"/>
      <c r="H24" s="164"/>
      <c r="I24" s="164"/>
    </row>
    <row r="25" spans="1:9" s="59" customFormat="1" ht="24" customHeight="1" x14ac:dyDescent="0.2">
      <c r="A25" s="444" t="s">
        <v>173</v>
      </c>
      <c r="B25" s="445"/>
      <c r="C25" s="445"/>
      <c r="D25" s="445"/>
      <c r="E25" s="445"/>
      <c r="F25" s="158"/>
      <c r="G25" s="160"/>
      <c r="H25" s="160"/>
      <c r="I25" s="160"/>
    </row>
    <row r="26" spans="1:9" s="59" customFormat="1" ht="33.75" customHeight="1" x14ac:dyDescent="0.2">
      <c r="A26" s="165" t="s">
        <v>213</v>
      </c>
      <c r="B26" s="166" t="s">
        <v>175</v>
      </c>
      <c r="C26" s="167" t="s">
        <v>176</v>
      </c>
      <c r="D26" s="162" t="s">
        <v>174</v>
      </c>
      <c r="E26" s="163">
        <v>1085300</v>
      </c>
      <c r="F26" s="203"/>
      <c r="G26" s="203"/>
      <c r="H26" s="203"/>
      <c r="I26" s="203"/>
    </row>
    <row r="27" spans="1:9" s="59" customFormat="1" ht="24" customHeight="1" x14ac:dyDescent="0.2">
      <c r="A27" s="165" t="s">
        <v>54</v>
      </c>
      <c r="B27" s="166" t="s">
        <v>177</v>
      </c>
      <c r="C27" s="167" t="s">
        <v>176</v>
      </c>
      <c r="D27" s="162" t="s">
        <v>174</v>
      </c>
      <c r="E27" s="163">
        <v>1485300</v>
      </c>
      <c r="F27" s="203"/>
      <c r="G27" s="203"/>
      <c r="H27" s="203"/>
      <c r="I27" s="203"/>
    </row>
    <row r="28" spans="1:9" s="59" customFormat="1" ht="39" customHeight="1" x14ac:dyDescent="0.2">
      <c r="A28" s="165" t="s">
        <v>46</v>
      </c>
      <c r="B28" s="166" t="s">
        <v>178</v>
      </c>
      <c r="C28" s="167" t="s">
        <v>176</v>
      </c>
      <c r="D28" s="162" t="s">
        <v>174</v>
      </c>
      <c r="E28" s="163">
        <v>1485300</v>
      </c>
      <c r="F28" s="203"/>
      <c r="G28" s="203"/>
      <c r="H28" s="203"/>
      <c r="I28" s="203"/>
    </row>
    <row r="29" spans="1:9" s="59" customFormat="1" ht="24" customHeight="1" x14ac:dyDescent="0.2">
      <c r="A29" s="165" t="s">
        <v>41</v>
      </c>
      <c r="B29" s="166" t="s">
        <v>179</v>
      </c>
      <c r="C29" s="167" t="s">
        <v>176</v>
      </c>
      <c r="D29" s="162" t="s">
        <v>174</v>
      </c>
      <c r="E29" s="163">
        <v>1485300</v>
      </c>
      <c r="F29" s="203"/>
      <c r="G29" s="203"/>
      <c r="H29" s="203"/>
      <c r="I29" s="203"/>
    </row>
    <row r="30" spans="1:9" s="59" customFormat="1" ht="24" customHeight="1" x14ac:dyDescent="0.2">
      <c r="A30" s="165" t="s">
        <v>182</v>
      </c>
      <c r="B30" s="166" t="s">
        <v>180</v>
      </c>
      <c r="C30" s="167" t="s">
        <v>176</v>
      </c>
      <c r="D30" s="162" t="s">
        <v>174</v>
      </c>
      <c r="E30" s="163">
        <v>1485300</v>
      </c>
      <c r="F30" s="203"/>
      <c r="G30" s="203"/>
      <c r="H30" s="203"/>
      <c r="I30" s="203"/>
    </row>
    <row r="31" spans="1:9" s="59" customFormat="1" ht="24" customHeight="1" x14ac:dyDescent="0.2">
      <c r="A31" s="165" t="s">
        <v>59</v>
      </c>
      <c r="B31" s="166" t="s">
        <v>181</v>
      </c>
      <c r="C31" s="167" t="s">
        <v>176</v>
      </c>
      <c r="D31" s="162" t="s">
        <v>174</v>
      </c>
      <c r="E31" s="163">
        <v>1485300</v>
      </c>
      <c r="F31" s="203"/>
      <c r="G31" s="203"/>
      <c r="H31" s="203"/>
      <c r="I31" s="203"/>
    </row>
    <row r="32" spans="1:9" s="59" customFormat="1" ht="24" customHeight="1" x14ac:dyDescent="0.2">
      <c r="A32" s="165" t="s">
        <v>184</v>
      </c>
      <c r="B32" s="166" t="s">
        <v>183</v>
      </c>
      <c r="C32" s="167" t="s">
        <v>176</v>
      </c>
      <c r="D32" s="162" t="s">
        <v>174</v>
      </c>
      <c r="E32" s="163">
        <v>2235300</v>
      </c>
      <c r="F32" s="203"/>
      <c r="G32" s="203"/>
      <c r="H32" s="203"/>
      <c r="I32" s="203"/>
    </row>
    <row r="33" spans="1:9" s="59" customFormat="1" ht="24" customHeight="1" x14ac:dyDescent="0.2">
      <c r="A33" s="165" t="s">
        <v>34</v>
      </c>
      <c r="B33" s="166" t="s">
        <v>185</v>
      </c>
      <c r="C33" s="167" t="s">
        <v>176</v>
      </c>
      <c r="D33" s="162" t="s">
        <v>174</v>
      </c>
      <c r="E33" s="163">
        <v>1485300</v>
      </c>
      <c r="F33" s="203"/>
      <c r="G33" s="203"/>
      <c r="H33" s="203"/>
      <c r="I33" s="203"/>
    </row>
    <row r="34" spans="1:9" s="59" customFormat="1" ht="24" customHeight="1" x14ac:dyDescent="0.2">
      <c r="A34" s="165" t="s">
        <v>105</v>
      </c>
      <c r="B34" s="166" t="s">
        <v>186</v>
      </c>
      <c r="C34" s="167" t="s">
        <v>176</v>
      </c>
      <c r="D34" s="162" t="s">
        <v>174</v>
      </c>
      <c r="E34" s="163">
        <v>1135000</v>
      </c>
      <c r="F34" s="203"/>
      <c r="G34" s="203"/>
      <c r="H34" s="203"/>
      <c r="I34" s="203"/>
    </row>
    <row r="35" spans="1:9" s="59" customFormat="1" ht="12.75" customHeight="1" x14ac:dyDescent="0.2">
      <c r="A35" s="168"/>
      <c r="B35" s="169"/>
      <c r="C35" s="169"/>
      <c r="D35" s="169"/>
      <c r="E35" s="205">
        <f>SUM(E26:E34)</f>
        <v>13367400</v>
      </c>
      <c r="F35" s="204"/>
      <c r="G35" s="204"/>
      <c r="H35" s="204"/>
      <c r="I35" s="204"/>
    </row>
    <row r="36" spans="1:9" s="59" customFormat="1" ht="20.25" customHeight="1" x14ac:dyDescent="0.2">
      <c r="A36" s="165" t="s">
        <v>41</v>
      </c>
      <c r="B36" s="166" t="s">
        <v>179</v>
      </c>
      <c r="C36" s="167" t="s">
        <v>176</v>
      </c>
      <c r="D36" s="162" t="s">
        <v>188</v>
      </c>
      <c r="E36" s="163">
        <v>173075</v>
      </c>
      <c r="F36" s="203"/>
      <c r="G36" s="203"/>
      <c r="H36" s="203"/>
      <c r="I36" s="203"/>
    </row>
    <row r="37" spans="1:9" s="59" customFormat="1" ht="12.75" customHeight="1" x14ac:dyDescent="0.2">
      <c r="A37" s="165" t="s">
        <v>59</v>
      </c>
      <c r="B37" s="166" t="s">
        <v>181</v>
      </c>
      <c r="C37" s="167" t="s">
        <v>176</v>
      </c>
      <c r="D37" s="162" t="s">
        <v>188</v>
      </c>
      <c r="E37" s="163">
        <v>173075</v>
      </c>
      <c r="F37" s="203"/>
      <c r="G37" s="203"/>
      <c r="H37" s="203"/>
      <c r="I37" s="203"/>
    </row>
    <row r="38" spans="1:9" s="59" customFormat="1" ht="12.75" customHeight="1" x14ac:dyDescent="0.2">
      <c r="A38" s="165" t="s">
        <v>34</v>
      </c>
      <c r="B38" s="166" t="s">
        <v>185</v>
      </c>
      <c r="C38" s="167" t="s">
        <v>176</v>
      </c>
      <c r="D38" s="162" t="s">
        <v>188</v>
      </c>
      <c r="E38" s="163">
        <v>173075</v>
      </c>
      <c r="F38" s="203"/>
      <c r="G38" s="203"/>
      <c r="H38" s="203"/>
      <c r="I38" s="203"/>
    </row>
    <row r="39" spans="1:9" s="59" customFormat="1" ht="12.75" customHeight="1" x14ac:dyDescent="0.2">
      <c r="A39" s="165" t="s">
        <v>105</v>
      </c>
      <c r="B39" s="166" t="s">
        <v>186</v>
      </c>
      <c r="C39" s="167" t="s">
        <v>176</v>
      </c>
      <c r="D39" s="162" t="s">
        <v>188</v>
      </c>
      <c r="E39" s="163">
        <v>173075</v>
      </c>
      <c r="F39" s="203"/>
      <c r="G39" s="203"/>
      <c r="H39" s="203"/>
      <c r="I39" s="203"/>
    </row>
    <row r="40" spans="1:9" s="59" customFormat="1" ht="12.75" customHeight="1" x14ac:dyDescent="0.2">
      <c r="A40" s="168"/>
      <c r="B40" s="172"/>
      <c r="C40" s="169"/>
      <c r="D40" s="162"/>
      <c r="E40" s="171">
        <f>SUM(E36:E39)</f>
        <v>692300</v>
      </c>
      <c r="F40" s="204"/>
      <c r="G40" s="204"/>
      <c r="H40" s="204"/>
      <c r="I40" s="204"/>
    </row>
    <row r="41" spans="1:9" s="59" customFormat="1" ht="14.25" customHeight="1" x14ac:dyDescent="0.2">
      <c r="A41" s="170" t="s">
        <v>168</v>
      </c>
      <c r="B41" s="174"/>
      <c r="C41" s="177" t="s">
        <v>176</v>
      </c>
      <c r="D41" s="178" t="s">
        <v>189</v>
      </c>
      <c r="E41" s="179">
        <v>386864.75</v>
      </c>
      <c r="F41" s="204"/>
      <c r="G41" s="204"/>
      <c r="H41" s="204"/>
      <c r="I41" s="204"/>
    </row>
    <row r="42" spans="1:9" s="59" customFormat="1" ht="30.75" customHeight="1" x14ac:dyDescent="0.2">
      <c r="A42" s="165" t="s">
        <v>41</v>
      </c>
      <c r="B42" s="166" t="s">
        <v>191</v>
      </c>
      <c r="C42" s="167" t="s">
        <v>176</v>
      </c>
      <c r="D42" s="162" t="s">
        <v>190</v>
      </c>
      <c r="E42" s="163">
        <v>2460498</v>
      </c>
      <c r="F42" s="203"/>
      <c r="G42" s="203"/>
      <c r="H42" s="203"/>
      <c r="I42" s="203"/>
    </row>
    <row r="43" spans="1:9" s="59" customFormat="1" ht="30.75" customHeight="1" x14ac:dyDescent="0.2">
      <c r="A43" s="165" t="s">
        <v>193</v>
      </c>
      <c r="B43" s="166" t="s">
        <v>192</v>
      </c>
      <c r="C43" s="167" t="s">
        <v>176</v>
      </c>
      <c r="D43" s="162" t="s">
        <v>190</v>
      </c>
      <c r="E43" s="163">
        <v>1960498</v>
      </c>
      <c r="F43" s="203"/>
      <c r="G43" s="203"/>
      <c r="H43" s="203"/>
      <c r="I43" s="203"/>
    </row>
    <row r="44" spans="1:9" s="59" customFormat="1" ht="30.75" customHeight="1" x14ac:dyDescent="0.2">
      <c r="A44" s="165" t="s">
        <v>184</v>
      </c>
      <c r="B44" s="166" t="s">
        <v>183</v>
      </c>
      <c r="C44" s="167" t="s">
        <v>176</v>
      </c>
      <c r="D44" s="162" t="s">
        <v>190</v>
      </c>
      <c r="E44" s="163">
        <v>2960000</v>
      </c>
      <c r="F44" s="203"/>
      <c r="G44" s="203"/>
      <c r="H44" s="203"/>
      <c r="I44" s="203"/>
    </row>
    <row r="45" spans="1:9" s="59" customFormat="1" ht="15.75" customHeight="1" x14ac:dyDescent="0.2">
      <c r="A45" s="168"/>
      <c r="B45" s="172"/>
      <c r="C45" s="175"/>
      <c r="D45" s="180"/>
      <c r="E45" s="171">
        <f>SUM(E42:E44)</f>
        <v>7380996</v>
      </c>
      <c r="F45" s="204"/>
      <c r="G45" s="204"/>
      <c r="H45" s="204"/>
      <c r="I45" s="204"/>
    </row>
    <row r="46" spans="1:9" s="59" customFormat="1" ht="54.75" customHeight="1" x14ac:dyDescent="0.2">
      <c r="A46" s="300" t="s">
        <v>194</v>
      </c>
      <c r="B46" s="296"/>
      <c r="C46" s="177" t="s">
        <v>176</v>
      </c>
      <c r="D46" s="297" t="s">
        <v>195</v>
      </c>
      <c r="E46" s="298">
        <v>3993982</v>
      </c>
      <c r="F46" s="299"/>
      <c r="G46" s="299"/>
      <c r="H46" s="299"/>
      <c r="I46" s="299"/>
    </row>
    <row r="47" spans="1:9" s="59" customFormat="1" ht="31.5" customHeight="1" x14ac:dyDescent="0.2">
      <c r="A47" s="301"/>
      <c r="B47" s="302"/>
      <c r="C47" s="303"/>
      <c r="D47" s="304"/>
      <c r="E47" s="305">
        <f>E35+E40+E41+E45+E46</f>
        <v>25821542.75</v>
      </c>
      <c r="F47" s="306"/>
      <c r="G47" s="306"/>
      <c r="H47" s="306"/>
      <c r="I47" s="306"/>
    </row>
    <row r="48" spans="1:9" s="59" customFormat="1" ht="37.5" customHeight="1" x14ac:dyDescent="0.2">
      <c r="A48" s="446" t="s">
        <v>196</v>
      </c>
      <c r="B48" s="447"/>
      <c r="C48" s="447"/>
      <c r="D48" s="447"/>
      <c r="E48" s="447"/>
      <c r="F48" s="412"/>
      <c r="G48" s="412"/>
      <c r="H48" s="412"/>
      <c r="I48" s="412"/>
    </row>
    <row r="49" spans="1:9" s="59" customFormat="1" ht="21" customHeight="1" x14ac:dyDescent="0.2">
      <c r="A49" s="182" t="s">
        <v>54</v>
      </c>
      <c r="B49" s="409" t="s">
        <v>197</v>
      </c>
      <c r="C49" s="173" t="s">
        <v>176</v>
      </c>
      <c r="D49" s="410" t="s">
        <v>199</v>
      </c>
      <c r="E49" s="411">
        <v>4485237</v>
      </c>
      <c r="F49" s="161"/>
      <c r="G49" s="161"/>
      <c r="H49" s="161"/>
      <c r="I49" s="161"/>
    </row>
    <row r="50" spans="1:9" s="59" customFormat="1" ht="23.25" customHeight="1" x14ac:dyDescent="0.2">
      <c r="A50" s="182" t="s">
        <v>34</v>
      </c>
      <c r="B50" s="166" t="s">
        <v>200</v>
      </c>
      <c r="C50" s="173" t="s">
        <v>198</v>
      </c>
      <c r="D50" s="162" t="s">
        <v>199</v>
      </c>
      <c r="E50" s="163">
        <v>9478407</v>
      </c>
      <c r="F50" s="161"/>
      <c r="G50" s="161"/>
      <c r="H50" s="161"/>
      <c r="I50" s="161"/>
    </row>
    <row r="51" spans="1:9" s="59" customFormat="1" ht="23.25" customHeight="1" x14ac:dyDescent="0.2">
      <c r="A51" s="182" t="s">
        <v>202</v>
      </c>
      <c r="B51" s="166" t="s">
        <v>201</v>
      </c>
      <c r="C51" s="173" t="s">
        <v>198</v>
      </c>
      <c r="D51" s="162" t="s">
        <v>199</v>
      </c>
      <c r="E51" s="163">
        <v>11443528</v>
      </c>
      <c r="F51" s="161"/>
      <c r="G51" s="161"/>
      <c r="H51" s="161"/>
      <c r="I51" s="161"/>
    </row>
    <row r="52" spans="1:9" s="59" customFormat="1" ht="18.75" customHeight="1" x14ac:dyDescent="0.2">
      <c r="A52" s="181"/>
      <c r="B52" s="183"/>
      <c r="C52" s="176"/>
      <c r="D52" s="184"/>
      <c r="E52" s="305">
        <f>SUM(E49:E51)</f>
        <v>25407172</v>
      </c>
      <c r="F52" s="305"/>
      <c r="G52" s="305"/>
      <c r="H52" s="305"/>
      <c r="I52" s="305"/>
    </row>
    <row r="53" spans="1:9" s="59" customFormat="1" ht="24" customHeight="1" x14ac:dyDescent="0.2">
      <c r="A53" s="435" t="s">
        <v>171</v>
      </c>
      <c r="B53" s="435"/>
      <c r="C53" s="435"/>
      <c r="D53" s="435"/>
      <c r="E53" s="435"/>
      <c r="F53" s="441"/>
      <c r="G53" s="443"/>
      <c r="H53" s="441"/>
      <c r="I53" s="441"/>
    </row>
    <row r="54" spans="1:9" s="454" customFormat="1" ht="59.25" customHeight="1" x14ac:dyDescent="0.2">
      <c r="A54" s="471" t="s">
        <v>34</v>
      </c>
      <c r="B54" s="472" t="s">
        <v>35</v>
      </c>
      <c r="C54" s="473" t="s">
        <v>40</v>
      </c>
      <c r="D54" s="474" t="s">
        <v>221</v>
      </c>
      <c r="E54" s="472">
        <v>145000</v>
      </c>
      <c r="F54" s="475">
        <v>40000</v>
      </c>
      <c r="G54" s="476">
        <v>40000</v>
      </c>
      <c r="H54" s="472">
        <f>E54-F54</f>
        <v>105000</v>
      </c>
      <c r="I54" s="472"/>
    </row>
    <row r="55" spans="1:9" s="59" customFormat="1" ht="54.75" customHeight="1" x14ac:dyDescent="0.2">
      <c r="A55" s="317" t="s">
        <v>34</v>
      </c>
      <c r="B55" s="318" t="s">
        <v>35</v>
      </c>
      <c r="C55" s="319" t="s">
        <v>40</v>
      </c>
      <c r="D55" s="319" t="s">
        <v>222</v>
      </c>
      <c r="E55" s="318">
        <v>300000</v>
      </c>
      <c r="F55" s="320">
        <v>300000</v>
      </c>
      <c r="G55" s="427">
        <v>300000</v>
      </c>
      <c r="H55" s="318">
        <v>0</v>
      </c>
      <c r="I55" s="318"/>
    </row>
    <row r="56" spans="1:9" s="59" customFormat="1" ht="54.75" customHeight="1" x14ac:dyDescent="0.2">
      <c r="A56" s="424" t="s">
        <v>34</v>
      </c>
      <c r="B56" s="424" t="s">
        <v>35</v>
      </c>
      <c r="C56" s="425" t="s">
        <v>40</v>
      </c>
      <c r="D56" s="425" t="s">
        <v>260</v>
      </c>
      <c r="E56" s="424">
        <v>40000</v>
      </c>
      <c r="F56" s="426">
        <v>40000</v>
      </c>
      <c r="G56" s="316">
        <v>40000</v>
      </c>
      <c r="H56" s="424"/>
      <c r="I56" s="424"/>
    </row>
    <row r="57" spans="1:9" s="59" customFormat="1" ht="14.25" customHeight="1" x14ac:dyDescent="0.2">
      <c r="A57" s="156"/>
      <c r="B57" s="156"/>
      <c r="C57" s="157"/>
      <c r="D57" s="156"/>
      <c r="E57" s="185">
        <f>E54+E55+E56</f>
        <v>485000</v>
      </c>
      <c r="F57" s="185">
        <f>SUM(F54:F56)</f>
        <v>380000</v>
      </c>
      <c r="G57" s="185">
        <f>G54+G55+G56</f>
        <v>380000</v>
      </c>
      <c r="H57" s="185">
        <f>SUM(H54)</f>
        <v>105000</v>
      </c>
      <c r="I57" s="156"/>
    </row>
    <row r="58" spans="1:9" s="59" customFormat="1" ht="33.75" customHeight="1" x14ac:dyDescent="0.2">
      <c r="A58" s="216" t="s">
        <v>41</v>
      </c>
      <c r="B58" s="216" t="s">
        <v>42</v>
      </c>
      <c r="C58" s="216" t="s">
        <v>40</v>
      </c>
      <c r="D58" s="216" t="s">
        <v>45</v>
      </c>
      <c r="E58" s="217">
        <v>50000</v>
      </c>
      <c r="F58" s="218">
        <v>0</v>
      </c>
      <c r="G58" s="218">
        <v>0</v>
      </c>
      <c r="H58" s="219"/>
      <c r="I58" s="216"/>
    </row>
    <row r="59" spans="1:9" s="59" customFormat="1" ht="11.25" x14ac:dyDescent="0.2">
      <c r="A59" s="156"/>
      <c r="B59" s="156"/>
      <c r="C59" s="156"/>
      <c r="D59" s="156"/>
      <c r="E59" s="185">
        <f>SUM(E58)</f>
        <v>50000</v>
      </c>
      <c r="F59" s="185">
        <f>SUM(F58)</f>
        <v>0</v>
      </c>
      <c r="G59" s="185">
        <f>SUM(G58)</f>
        <v>0</v>
      </c>
      <c r="H59" s="156"/>
      <c r="I59" s="156"/>
    </row>
    <row r="60" spans="1:9" s="59" customFormat="1" ht="36" customHeight="1" x14ac:dyDescent="0.2">
      <c r="A60" s="321" t="s">
        <v>46</v>
      </c>
      <c r="B60" s="322" t="s">
        <v>47</v>
      </c>
      <c r="C60" s="322" t="s">
        <v>40</v>
      </c>
      <c r="D60" s="322" t="s">
        <v>51</v>
      </c>
      <c r="E60" s="323">
        <v>100000</v>
      </c>
      <c r="F60" s="324">
        <v>0</v>
      </c>
      <c r="G60" s="324">
        <v>0</v>
      </c>
      <c r="H60" s="324">
        <v>100000</v>
      </c>
      <c r="I60" s="324"/>
    </row>
    <row r="61" spans="1:9" s="59" customFormat="1" ht="33" customHeight="1" x14ac:dyDescent="0.2">
      <c r="A61" s="325" t="s">
        <v>46</v>
      </c>
      <c r="B61" s="326" t="s">
        <v>47</v>
      </c>
      <c r="C61" s="326" t="s">
        <v>40</v>
      </c>
      <c r="D61" s="326" t="s">
        <v>52</v>
      </c>
      <c r="E61" s="327">
        <v>700000</v>
      </c>
      <c r="F61" s="328"/>
      <c r="G61" s="328"/>
      <c r="H61" s="328">
        <v>700000</v>
      </c>
      <c r="I61" s="328"/>
    </row>
    <row r="62" spans="1:9" s="59" customFormat="1" ht="36" customHeight="1" x14ac:dyDescent="0.2">
      <c r="A62" s="325" t="s">
        <v>46</v>
      </c>
      <c r="B62" s="326" t="s">
        <v>47</v>
      </c>
      <c r="C62" s="326" t="s">
        <v>40</v>
      </c>
      <c r="D62" s="326" t="s">
        <v>53</v>
      </c>
      <c r="E62" s="329">
        <v>65000</v>
      </c>
      <c r="F62" s="330">
        <v>0</v>
      </c>
      <c r="G62" s="330">
        <v>0</v>
      </c>
      <c r="H62" s="330">
        <v>65000</v>
      </c>
      <c r="I62" s="331"/>
    </row>
    <row r="63" spans="1:9" s="454" customFormat="1" ht="46.5" customHeight="1" x14ac:dyDescent="0.2">
      <c r="A63" s="449" t="s">
        <v>46</v>
      </c>
      <c r="B63" s="450" t="s">
        <v>47</v>
      </c>
      <c r="C63" s="450" t="s">
        <v>40</v>
      </c>
      <c r="D63" s="450" t="s">
        <v>223</v>
      </c>
      <c r="E63" s="451">
        <v>150000</v>
      </c>
      <c r="F63" s="452">
        <v>150000</v>
      </c>
      <c r="G63" s="452">
        <v>150000</v>
      </c>
      <c r="H63" s="453">
        <v>0</v>
      </c>
      <c r="I63" s="453"/>
    </row>
    <row r="64" spans="1:9" s="59" customFormat="1" ht="36" customHeight="1" x14ac:dyDescent="0.2">
      <c r="A64" s="332" t="s">
        <v>46</v>
      </c>
      <c r="B64" s="333" t="s">
        <v>47</v>
      </c>
      <c r="C64" s="333" t="s">
        <v>40</v>
      </c>
      <c r="D64" s="333" t="s">
        <v>224</v>
      </c>
      <c r="E64" s="334">
        <v>220000</v>
      </c>
      <c r="F64" s="335">
        <v>25000</v>
      </c>
      <c r="G64" s="335">
        <v>25000</v>
      </c>
      <c r="H64" s="337">
        <f>E64-F64</f>
        <v>195000</v>
      </c>
      <c r="I64" s="336"/>
    </row>
    <row r="65" spans="1:10" s="59" customFormat="1" ht="13.5" customHeight="1" x14ac:dyDescent="0.2">
      <c r="A65" s="156"/>
      <c r="B65" s="156"/>
      <c r="C65" s="156"/>
      <c r="D65" s="156"/>
      <c r="E65" s="185">
        <f>SUM(E60:E64)</f>
        <v>1235000</v>
      </c>
      <c r="F65" s="185">
        <f>SUM(F60:F64)</f>
        <v>175000</v>
      </c>
      <c r="G65" s="185">
        <f>SUM(G60:G64)</f>
        <v>175000</v>
      </c>
      <c r="H65" s="185">
        <f>SUM(H60:H64)</f>
        <v>1060000</v>
      </c>
      <c r="I65" s="156"/>
    </row>
    <row r="66" spans="1:10" s="59" customFormat="1" ht="33.75" customHeight="1" x14ac:dyDescent="0.2">
      <c r="A66" s="338" t="s">
        <v>54</v>
      </c>
      <c r="B66" s="339" t="s">
        <v>55</v>
      </c>
      <c r="C66" s="340" t="s">
        <v>40</v>
      </c>
      <c r="D66" s="340" t="s">
        <v>57</v>
      </c>
      <c r="E66" s="339">
        <v>60000</v>
      </c>
      <c r="F66" s="339">
        <v>30000</v>
      </c>
      <c r="G66" s="339">
        <v>30000</v>
      </c>
      <c r="H66" s="339">
        <v>30000</v>
      </c>
      <c r="I66" s="339"/>
    </row>
    <row r="67" spans="1:10" s="59" customFormat="1" ht="52.5" customHeight="1" x14ac:dyDescent="0.2">
      <c r="A67" s="341" t="s">
        <v>54</v>
      </c>
      <c r="B67" s="342" t="s">
        <v>55</v>
      </c>
      <c r="C67" s="343" t="s">
        <v>40</v>
      </c>
      <c r="D67" s="344" t="s">
        <v>225</v>
      </c>
      <c r="E67" s="342">
        <v>65000</v>
      </c>
      <c r="F67" s="342">
        <v>40000</v>
      </c>
      <c r="G67" s="342">
        <v>40000</v>
      </c>
      <c r="H67" s="342">
        <f>E67-F67</f>
        <v>25000</v>
      </c>
      <c r="I67" s="342"/>
    </row>
    <row r="68" spans="1:10" s="454" customFormat="1" ht="52.5" customHeight="1" x14ac:dyDescent="0.2">
      <c r="A68" s="467" t="s">
        <v>54</v>
      </c>
      <c r="B68" s="468" t="s">
        <v>55</v>
      </c>
      <c r="C68" s="469" t="s">
        <v>40</v>
      </c>
      <c r="D68" s="469" t="s">
        <v>226</v>
      </c>
      <c r="E68" s="468">
        <v>50000</v>
      </c>
      <c r="F68" s="468">
        <v>20000</v>
      </c>
      <c r="G68" s="470">
        <v>20000</v>
      </c>
      <c r="H68" s="470">
        <f>E68-F68</f>
        <v>30000</v>
      </c>
      <c r="I68" s="470"/>
    </row>
    <row r="69" spans="1:10" s="59" customFormat="1" ht="18" customHeight="1" x14ac:dyDescent="0.2">
      <c r="A69" s="186"/>
      <c r="B69" s="186"/>
      <c r="C69" s="186"/>
      <c r="D69" s="186"/>
      <c r="E69" s="187">
        <f>SUM(E66:E68)</f>
        <v>175000</v>
      </c>
      <c r="F69" s="187">
        <f>SUM(F66:F68)</f>
        <v>90000</v>
      </c>
      <c r="G69" s="187">
        <f>SUM(G66:G68)</f>
        <v>90000</v>
      </c>
      <c r="H69" s="187">
        <f>SUM(H66:H68)</f>
        <v>85000</v>
      </c>
      <c r="I69" s="186"/>
    </row>
    <row r="70" spans="1:10" s="59" customFormat="1" ht="18" customHeight="1" x14ac:dyDescent="0.2">
      <c r="A70" s="290"/>
      <c r="B70" s="290"/>
      <c r="C70" s="290"/>
      <c r="D70" s="290"/>
      <c r="E70" s="308">
        <f>E57+E59+E65+E69</f>
        <v>1945000</v>
      </c>
      <c r="F70" s="308">
        <f>F57+F59+F65+F69</f>
        <v>645000</v>
      </c>
      <c r="G70" s="308">
        <f>G57+G59+G65+G69</f>
        <v>645000</v>
      </c>
      <c r="H70" s="309">
        <f>H57+H59+H65+H69</f>
        <v>1250000</v>
      </c>
      <c r="I70" s="291"/>
    </row>
    <row r="71" spans="1:10" s="59" customFormat="1" ht="35.25" customHeight="1" x14ac:dyDescent="0.2">
      <c r="A71" s="435" t="s">
        <v>208</v>
      </c>
      <c r="B71" s="435"/>
      <c r="C71" s="435"/>
      <c r="D71" s="435"/>
      <c r="E71" s="435"/>
      <c r="F71" s="435"/>
      <c r="G71" s="435"/>
      <c r="H71" s="435"/>
      <c r="I71" s="435"/>
    </row>
    <row r="72" spans="1:10" s="59" customFormat="1" ht="48" customHeight="1" x14ac:dyDescent="0.2">
      <c r="A72" s="345" t="s">
        <v>34</v>
      </c>
      <c r="B72" s="346" t="s">
        <v>64</v>
      </c>
      <c r="C72" s="346" t="s">
        <v>65</v>
      </c>
      <c r="D72" s="346" t="s">
        <v>66</v>
      </c>
      <c r="E72" s="347">
        <v>283757.59000000003</v>
      </c>
      <c r="F72" s="347">
        <v>60000</v>
      </c>
      <c r="G72" s="347">
        <f>F72</f>
        <v>60000</v>
      </c>
      <c r="H72" s="349">
        <f>E72-F72</f>
        <v>223757.59000000003</v>
      </c>
      <c r="I72" s="347"/>
      <c r="J72" s="70"/>
    </row>
    <row r="73" spans="1:10" s="454" customFormat="1" ht="51" customHeight="1" x14ac:dyDescent="0.2">
      <c r="A73" s="486" t="s">
        <v>34</v>
      </c>
      <c r="B73" s="481" t="s">
        <v>64</v>
      </c>
      <c r="C73" s="481" t="s">
        <v>65</v>
      </c>
      <c r="D73" s="481" t="s">
        <v>67</v>
      </c>
      <c r="E73" s="484">
        <v>199606.61</v>
      </c>
      <c r="F73" s="484">
        <v>40000</v>
      </c>
      <c r="G73" s="484">
        <f>F73</f>
        <v>40000</v>
      </c>
      <c r="H73" s="484">
        <f>E73-F73</f>
        <v>159606.60999999999</v>
      </c>
      <c r="I73" s="484"/>
      <c r="J73" s="485"/>
    </row>
    <row r="74" spans="1:10" s="59" customFormat="1" ht="41.25" customHeight="1" x14ac:dyDescent="0.2">
      <c r="A74" s="350" t="s">
        <v>34</v>
      </c>
      <c r="B74" s="348" t="s">
        <v>64</v>
      </c>
      <c r="C74" s="348" t="s">
        <v>65</v>
      </c>
      <c r="D74" s="351" t="s">
        <v>227</v>
      </c>
      <c r="E74" s="352">
        <v>60000</v>
      </c>
      <c r="F74" s="352">
        <v>50000</v>
      </c>
      <c r="G74" s="349">
        <v>50000</v>
      </c>
      <c r="H74" s="349">
        <v>10000</v>
      </c>
      <c r="I74" s="349"/>
      <c r="J74" s="70"/>
    </row>
    <row r="75" spans="1:10" s="454" customFormat="1" ht="22.5" x14ac:dyDescent="0.2">
      <c r="A75" s="480" t="s">
        <v>34</v>
      </c>
      <c r="B75" s="481" t="s">
        <v>64</v>
      </c>
      <c r="C75" s="481" t="s">
        <v>65</v>
      </c>
      <c r="D75" s="482" t="s">
        <v>228</v>
      </c>
      <c r="E75" s="483">
        <v>80000</v>
      </c>
      <c r="F75" s="483">
        <v>50000</v>
      </c>
      <c r="G75" s="484">
        <v>50000</v>
      </c>
      <c r="H75" s="484">
        <v>30000</v>
      </c>
      <c r="I75" s="484"/>
      <c r="J75" s="485"/>
    </row>
    <row r="76" spans="1:10" s="59" customFormat="1" ht="11.25" x14ac:dyDescent="0.2">
      <c r="A76" s="350" t="s">
        <v>34</v>
      </c>
      <c r="B76" s="348" t="s">
        <v>64</v>
      </c>
      <c r="C76" s="348" t="s">
        <v>65</v>
      </c>
      <c r="D76" s="348" t="s">
        <v>261</v>
      </c>
      <c r="E76" s="349">
        <v>35000</v>
      </c>
      <c r="F76" s="349">
        <v>20000</v>
      </c>
      <c r="G76" s="349">
        <f>F76</f>
        <v>20000</v>
      </c>
      <c r="H76" s="349">
        <f>E76-F76</f>
        <v>15000</v>
      </c>
      <c r="I76" s="349"/>
      <c r="J76" s="70"/>
    </row>
    <row r="77" spans="1:10" s="59" customFormat="1" ht="11.25" x14ac:dyDescent="0.2">
      <c r="A77" s="350" t="s">
        <v>34</v>
      </c>
      <c r="B77" s="348" t="s">
        <v>64</v>
      </c>
      <c r="C77" s="348" t="s">
        <v>65</v>
      </c>
      <c r="D77" s="348" t="s">
        <v>229</v>
      </c>
      <c r="E77" s="349">
        <v>80000</v>
      </c>
      <c r="F77" s="349"/>
      <c r="G77" s="349"/>
      <c r="H77" s="349">
        <v>80000</v>
      </c>
      <c r="I77" s="349"/>
      <c r="J77" s="70"/>
    </row>
    <row r="78" spans="1:10" s="59" customFormat="1" ht="38.25" customHeight="1" x14ac:dyDescent="0.2">
      <c r="A78" s="350" t="s">
        <v>34</v>
      </c>
      <c r="B78" s="348" t="s">
        <v>35</v>
      </c>
      <c r="C78" s="348" t="s">
        <v>65</v>
      </c>
      <c r="D78" s="348" t="s">
        <v>68</v>
      </c>
      <c r="E78" s="349">
        <v>25000</v>
      </c>
      <c r="F78" s="349">
        <v>0</v>
      </c>
      <c r="G78" s="349"/>
      <c r="H78" s="349">
        <v>25000</v>
      </c>
      <c r="I78" s="349"/>
      <c r="J78" s="70"/>
    </row>
    <row r="79" spans="1:10" s="59" customFormat="1" ht="39" customHeight="1" x14ac:dyDescent="0.2">
      <c r="A79" s="350" t="s">
        <v>34</v>
      </c>
      <c r="B79" s="348" t="s">
        <v>35</v>
      </c>
      <c r="C79" s="348" t="s">
        <v>65</v>
      </c>
      <c r="D79" s="348" t="s">
        <v>69</v>
      </c>
      <c r="E79" s="349">
        <v>20000</v>
      </c>
      <c r="F79" s="349">
        <v>20000</v>
      </c>
      <c r="G79" s="349">
        <v>20000</v>
      </c>
      <c r="H79" s="349">
        <v>0</v>
      </c>
      <c r="I79" s="349"/>
      <c r="J79" s="70"/>
    </row>
    <row r="80" spans="1:10" s="454" customFormat="1" ht="47.25" customHeight="1" x14ac:dyDescent="0.2">
      <c r="A80" s="480" t="s">
        <v>34</v>
      </c>
      <c r="B80" s="481" t="s">
        <v>35</v>
      </c>
      <c r="C80" s="481" t="s">
        <v>65</v>
      </c>
      <c r="D80" s="481" t="s">
        <v>266</v>
      </c>
      <c r="E80" s="484">
        <v>5000000</v>
      </c>
      <c r="F80" s="484">
        <v>60000</v>
      </c>
      <c r="G80" s="484">
        <v>60000</v>
      </c>
      <c r="H80" s="484">
        <v>3000000</v>
      </c>
      <c r="I80" s="484">
        <f>E80-F80-H80</f>
        <v>1940000</v>
      </c>
      <c r="J80" s="485"/>
    </row>
    <row r="81" spans="1:1013" ht="33.75" x14ac:dyDescent="0.25">
      <c r="A81" s="353" t="s">
        <v>34</v>
      </c>
      <c r="B81" s="354" t="s">
        <v>71</v>
      </c>
      <c r="C81" s="354" t="s">
        <v>65</v>
      </c>
      <c r="D81" s="354" t="s">
        <v>72</v>
      </c>
      <c r="E81" s="355">
        <v>85000</v>
      </c>
      <c r="F81" s="355">
        <v>10000</v>
      </c>
      <c r="G81" s="355">
        <v>10000</v>
      </c>
      <c r="H81" s="355">
        <f>E81-F81</f>
        <v>75000</v>
      </c>
      <c r="I81" s="355"/>
    </row>
    <row r="82" spans="1:1013" x14ac:dyDescent="0.25">
      <c r="A82" s="384"/>
      <c r="B82" s="385"/>
      <c r="C82" s="385"/>
      <c r="D82" s="385"/>
      <c r="E82" s="386"/>
      <c r="F82" s="386"/>
      <c r="G82" s="386"/>
      <c r="H82" s="386"/>
      <c r="I82" s="386"/>
    </row>
    <row r="83" spans="1:1013" x14ac:dyDescent="0.25">
      <c r="A83" s="290"/>
      <c r="B83" s="206"/>
      <c r="C83" s="206"/>
      <c r="D83" s="206"/>
      <c r="E83" s="207">
        <f>SUM(E72:E81)</f>
        <v>5868364.2000000002</v>
      </c>
      <c r="F83" s="208">
        <f>SUM(F72:F81)</f>
        <v>310000</v>
      </c>
      <c r="G83" s="208">
        <f>SUM(G72:G81)</f>
        <v>310000</v>
      </c>
      <c r="H83" s="208">
        <f>SUM(H72:H81)</f>
        <v>3618364.2</v>
      </c>
      <c r="I83" s="208">
        <f>SUM(I72:I81)</f>
        <v>1940000</v>
      </c>
    </row>
    <row r="84" spans="1:1013" s="461" customFormat="1" ht="69" customHeight="1" x14ac:dyDescent="0.25">
      <c r="A84" s="455" t="s">
        <v>41</v>
      </c>
      <c r="B84" s="455" t="s">
        <v>42</v>
      </c>
      <c r="C84" s="455" t="s">
        <v>65</v>
      </c>
      <c r="D84" s="456" t="s">
        <v>74</v>
      </c>
      <c r="E84" s="457">
        <v>244976.95</v>
      </c>
      <c r="F84" s="457">
        <f>E84</f>
        <v>244976.95</v>
      </c>
      <c r="G84" s="458">
        <f t="shared" ref="G84:G89" si="0">F84</f>
        <v>244976.95</v>
      </c>
      <c r="H84" s="459">
        <f>E84-F84</f>
        <v>0</v>
      </c>
      <c r="I84" s="460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7"/>
      <c r="AB84" s="137"/>
      <c r="AC84" s="137"/>
      <c r="AD84" s="137"/>
      <c r="AE84" s="137"/>
      <c r="AF84" s="137"/>
      <c r="AG84" s="137"/>
      <c r="AH84" s="137"/>
      <c r="AI84" s="137"/>
      <c r="AJ84" s="137"/>
      <c r="AK84" s="137"/>
      <c r="AL84" s="137"/>
      <c r="AM84" s="137"/>
      <c r="AN84" s="137"/>
      <c r="AO84" s="137"/>
      <c r="AP84" s="137"/>
      <c r="AQ84" s="137"/>
      <c r="AR84" s="137"/>
      <c r="AS84" s="137"/>
      <c r="AT84" s="137"/>
      <c r="AU84" s="137"/>
      <c r="AV84" s="137"/>
      <c r="AW84" s="137"/>
      <c r="AX84" s="137"/>
      <c r="AY84" s="137"/>
      <c r="AZ84" s="137"/>
      <c r="BA84" s="137"/>
      <c r="BB84" s="137"/>
      <c r="BC84" s="137"/>
      <c r="BD84" s="137"/>
      <c r="BE84" s="137"/>
      <c r="BF84" s="137"/>
      <c r="BG84" s="137"/>
      <c r="BH84" s="137"/>
      <c r="BI84" s="137"/>
      <c r="BJ84" s="137"/>
      <c r="BK84" s="137"/>
      <c r="BL84" s="137"/>
      <c r="BM84" s="137"/>
      <c r="BN84" s="137"/>
      <c r="BO84" s="137"/>
      <c r="BP84" s="137"/>
      <c r="BQ84" s="137"/>
      <c r="BR84" s="137"/>
      <c r="BS84" s="137"/>
      <c r="BT84" s="137"/>
      <c r="BU84" s="137"/>
      <c r="BV84" s="137"/>
      <c r="BW84" s="137"/>
      <c r="BX84" s="137"/>
      <c r="BY84" s="137"/>
      <c r="BZ84" s="137"/>
      <c r="CA84" s="137"/>
      <c r="CB84" s="137"/>
      <c r="CC84" s="137"/>
      <c r="CD84" s="137"/>
      <c r="CE84" s="137"/>
      <c r="CF84" s="137"/>
      <c r="CG84" s="137"/>
      <c r="CH84" s="137"/>
      <c r="CI84" s="137"/>
      <c r="CJ84" s="137"/>
      <c r="CK84" s="137"/>
      <c r="CL84" s="137"/>
      <c r="CM84" s="137"/>
      <c r="CN84" s="137"/>
      <c r="CO84" s="137"/>
      <c r="CP84" s="137"/>
      <c r="CQ84" s="137"/>
      <c r="CR84" s="137"/>
      <c r="CS84" s="137"/>
      <c r="CT84" s="137"/>
      <c r="CU84" s="137"/>
      <c r="CV84" s="137"/>
      <c r="CW84" s="137"/>
      <c r="CX84" s="137"/>
      <c r="CY84" s="137"/>
      <c r="CZ84" s="137"/>
      <c r="DA84" s="137"/>
      <c r="DB84" s="137"/>
      <c r="DC84" s="137"/>
      <c r="DD84" s="137"/>
      <c r="DE84" s="137"/>
      <c r="DF84" s="137"/>
      <c r="DG84" s="137"/>
      <c r="DH84" s="137"/>
      <c r="DI84" s="137"/>
      <c r="DJ84" s="137"/>
      <c r="DK84" s="137"/>
      <c r="DL84" s="137"/>
      <c r="DM84" s="137"/>
      <c r="DN84" s="137"/>
      <c r="DO84" s="137"/>
      <c r="DP84" s="137"/>
      <c r="DQ84" s="137"/>
      <c r="DR84" s="137"/>
      <c r="DS84" s="137"/>
      <c r="DT84" s="137"/>
      <c r="DU84" s="137"/>
      <c r="DV84" s="137"/>
      <c r="DW84" s="137"/>
      <c r="DX84" s="137"/>
      <c r="DY84" s="137"/>
      <c r="DZ84" s="137"/>
      <c r="EA84" s="137"/>
      <c r="EB84" s="137"/>
      <c r="EC84" s="137"/>
      <c r="ED84" s="137"/>
      <c r="EE84" s="137"/>
      <c r="EF84" s="137"/>
      <c r="EG84" s="137"/>
      <c r="EH84" s="137"/>
      <c r="EI84" s="137"/>
      <c r="EJ84" s="137"/>
      <c r="EK84" s="137"/>
      <c r="EL84" s="137"/>
      <c r="EM84" s="137"/>
      <c r="EN84" s="137"/>
      <c r="EO84" s="137"/>
      <c r="EP84" s="137"/>
      <c r="EQ84" s="137"/>
      <c r="ER84" s="137"/>
      <c r="ES84" s="137"/>
      <c r="ET84" s="137"/>
      <c r="EU84" s="137"/>
      <c r="EV84" s="137"/>
      <c r="EW84" s="137"/>
      <c r="EX84" s="137"/>
      <c r="EY84" s="137"/>
      <c r="EZ84" s="137"/>
      <c r="FA84" s="137"/>
      <c r="FB84" s="137"/>
      <c r="FC84" s="137"/>
      <c r="FD84" s="137"/>
      <c r="FE84" s="137"/>
      <c r="FF84" s="137"/>
      <c r="FG84" s="137"/>
      <c r="FH84" s="137"/>
      <c r="FI84" s="137"/>
      <c r="FJ84" s="137"/>
      <c r="FK84" s="137"/>
      <c r="FL84" s="137"/>
      <c r="FM84" s="137"/>
      <c r="FN84" s="137"/>
      <c r="FO84" s="137"/>
      <c r="FP84" s="137"/>
      <c r="FQ84" s="137"/>
      <c r="FR84" s="137"/>
      <c r="FS84" s="137"/>
      <c r="FT84" s="137"/>
      <c r="FU84" s="137"/>
      <c r="FV84" s="137"/>
      <c r="FW84" s="137"/>
      <c r="FX84" s="137"/>
      <c r="FY84" s="137"/>
      <c r="FZ84" s="137"/>
      <c r="GA84" s="137"/>
      <c r="GB84" s="137"/>
      <c r="GC84" s="137"/>
      <c r="GD84" s="137"/>
      <c r="GE84" s="137"/>
      <c r="GF84" s="137"/>
      <c r="GG84" s="137"/>
      <c r="GH84" s="137"/>
      <c r="GI84" s="137"/>
      <c r="GJ84" s="137"/>
      <c r="GK84" s="137"/>
      <c r="GL84" s="137"/>
      <c r="GM84" s="137"/>
      <c r="GN84" s="137"/>
      <c r="GO84" s="137"/>
      <c r="GP84" s="137"/>
      <c r="GQ84" s="137"/>
      <c r="GR84" s="137"/>
      <c r="GS84" s="137"/>
      <c r="GT84" s="137"/>
      <c r="GU84" s="137"/>
      <c r="GV84" s="137"/>
      <c r="GW84" s="137"/>
      <c r="GX84" s="137"/>
      <c r="GY84" s="137"/>
      <c r="GZ84" s="137"/>
      <c r="HA84" s="137"/>
      <c r="HB84" s="137"/>
      <c r="HC84" s="137"/>
      <c r="HD84" s="137"/>
      <c r="HE84" s="137"/>
      <c r="HF84" s="137"/>
      <c r="HG84" s="137"/>
      <c r="HH84" s="137"/>
      <c r="HI84" s="137"/>
      <c r="HJ84" s="137"/>
      <c r="HK84" s="137"/>
      <c r="HL84" s="137"/>
      <c r="HM84" s="137"/>
      <c r="HN84" s="137"/>
      <c r="HO84" s="137"/>
      <c r="HP84" s="137"/>
      <c r="HQ84" s="137"/>
      <c r="HR84" s="137"/>
      <c r="HS84" s="137"/>
      <c r="HT84" s="137"/>
      <c r="HU84" s="137"/>
      <c r="HV84" s="137"/>
      <c r="HW84" s="137"/>
      <c r="HX84" s="137"/>
      <c r="HY84" s="137"/>
      <c r="HZ84" s="137"/>
      <c r="IA84" s="137"/>
      <c r="IB84" s="137"/>
      <c r="IC84" s="137"/>
      <c r="ID84" s="137"/>
      <c r="IE84" s="137"/>
      <c r="IF84" s="137"/>
      <c r="IG84" s="137"/>
      <c r="IH84" s="137"/>
      <c r="II84" s="137"/>
      <c r="IJ84" s="137"/>
      <c r="IK84" s="137"/>
      <c r="IL84" s="137"/>
      <c r="IM84" s="137"/>
      <c r="IN84" s="137"/>
      <c r="IO84" s="137"/>
      <c r="IP84" s="137"/>
      <c r="IQ84" s="137"/>
      <c r="IR84" s="137"/>
      <c r="IS84" s="137"/>
      <c r="IT84" s="137"/>
      <c r="IU84" s="137"/>
      <c r="IV84" s="137"/>
      <c r="IW84" s="137"/>
      <c r="IX84" s="137"/>
      <c r="IY84" s="137"/>
      <c r="IZ84" s="137"/>
      <c r="JA84" s="137"/>
      <c r="JB84" s="137"/>
      <c r="JC84" s="137"/>
      <c r="JD84" s="137"/>
      <c r="JE84" s="137"/>
      <c r="JF84" s="137"/>
      <c r="JG84" s="137"/>
      <c r="JH84" s="137"/>
      <c r="JI84" s="137"/>
      <c r="JJ84" s="137"/>
      <c r="JK84" s="137"/>
      <c r="JL84" s="137"/>
      <c r="JM84" s="137"/>
      <c r="JN84" s="137"/>
      <c r="JO84" s="137"/>
      <c r="JP84" s="137"/>
      <c r="JQ84" s="137"/>
      <c r="JR84" s="137"/>
      <c r="JS84" s="137"/>
      <c r="JT84" s="137"/>
      <c r="JU84" s="137"/>
      <c r="JV84" s="137"/>
      <c r="JW84" s="137"/>
      <c r="JX84" s="137"/>
      <c r="JY84" s="137"/>
      <c r="JZ84" s="137"/>
      <c r="KA84" s="137"/>
      <c r="KB84" s="137"/>
      <c r="KC84" s="137"/>
      <c r="KD84" s="137"/>
      <c r="KE84" s="137"/>
      <c r="KF84" s="137"/>
      <c r="KG84" s="137"/>
      <c r="KH84" s="137"/>
      <c r="KI84" s="137"/>
      <c r="KJ84" s="137"/>
      <c r="KK84" s="137"/>
      <c r="KL84" s="137"/>
      <c r="KM84" s="137"/>
      <c r="KN84" s="137"/>
      <c r="KO84" s="137"/>
      <c r="KP84" s="137"/>
      <c r="KQ84" s="137"/>
      <c r="KR84" s="137"/>
      <c r="KS84" s="137"/>
      <c r="KT84" s="137"/>
      <c r="KU84" s="137"/>
      <c r="KV84" s="137"/>
      <c r="KW84" s="137"/>
      <c r="KX84" s="137"/>
      <c r="KY84" s="137"/>
      <c r="KZ84" s="137"/>
      <c r="LA84" s="137"/>
      <c r="LB84" s="137"/>
      <c r="LC84" s="137"/>
      <c r="LD84" s="137"/>
      <c r="LE84" s="137"/>
      <c r="LF84" s="137"/>
      <c r="LG84" s="137"/>
      <c r="LH84" s="137"/>
      <c r="LI84" s="137"/>
      <c r="LJ84" s="137"/>
      <c r="LK84" s="137"/>
      <c r="LL84" s="137"/>
      <c r="LM84" s="137"/>
      <c r="LN84" s="137"/>
      <c r="LO84" s="137"/>
      <c r="LP84" s="137"/>
      <c r="LQ84" s="137"/>
      <c r="LR84" s="137"/>
      <c r="LS84" s="137"/>
      <c r="LT84" s="137"/>
      <c r="LU84" s="137"/>
      <c r="LV84" s="137"/>
      <c r="LW84" s="137"/>
      <c r="LX84" s="137"/>
      <c r="LY84" s="137"/>
      <c r="LZ84" s="137"/>
      <c r="MA84" s="137"/>
      <c r="MB84" s="137"/>
      <c r="MC84" s="137"/>
      <c r="MD84" s="137"/>
      <c r="ME84" s="137"/>
      <c r="MF84" s="137"/>
      <c r="MG84" s="137"/>
      <c r="MH84" s="137"/>
      <c r="MI84" s="137"/>
      <c r="MJ84" s="137"/>
      <c r="MK84" s="137"/>
      <c r="ML84" s="137"/>
      <c r="MM84" s="137"/>
      <c r="MN84" s="137"/>
      <c r="MO84" s="137"/>
      <c r="MP84" s="137"/>
      <c r="MQ84" s="137"/>
      <c r="MR84" s="137"/>
      <c r="MS84" s="137"/>
      <c r="MT84" s="137"/>
      <c r="MU84" s="137"/>
      <c r="MV84" s="137"/>
      <c r="MW84" s="137"/>
      <c r="MX84" s="137"/>
      <c r="MY84" s="137"/>
      <c r="MZ84" s="137"/>
      <c r="NA84" s="137"/>
      <c r="NB84" s="137"/>
      <c r="NC84" s="137"/>
      <c r="ND84" s="137"/>
      <c r="NE84" s="137"/>
      <c r="NF84" s="137"/>
      <c r="NG84" s="137"/>
      <c r="NH84" s="137"/>
      <c r="NI84" s="137"/>
      <c r="NJ84" s="137"/>
      <c r="NK84" s="137"/>
      <c r="NL84" s="137"/>
      <c r="NM84" s="137"/>
      <c r="NN84" s="137"/>
      <c r="NO84" s="137"/>
      <c r="NP84" s="137"/>
      <c r="NQ84" s="137"/>
      <c r="NR84" s="137"/>
      <c r="NS84" s="137"/>
      <c r="NT84" s="137"/>
      <c r="NU84" s="137"/>
      <c r="NV84" s="137"/>
      <c r="NW84" s="137"/>
      <c r="NX84" s="137"/>
      <c r="NY84" s="137"/>
      <c r="NZ84" s="137"/>
      <c r="OA84" s="137"/>
      <c r="OB84" s="137"/>
      <c r="OC84" s="137"/>
      <c r="OD84" s="137"/>
      <c r="OE84" s="137"/>
      <c r="OF84" s="137"/>
      <c r="OG84" s="137"/>
      <c r="OH84" s="137"/>
      <c r="OI84" s="137"/>
      <c r="OJ84" s="137"/>
      <c r="OK84" s="137"/>
      <c r="OL84" s="137"/>
      <c r="OM84" s="137"/>
      <c r="ON84" s="137"/>
      <c r="OO84" s="137"/>
      <c r="OP84" s="137"/>
      <c r="OQ84" s="137"/>
      <c r="OR84" s="137"/>
      <c r="OS84" s="137"/>
      <c r="OT84" s="137"/>
      <c r="OU84" s="137"/>
      <c r="OV84" s="137"/>
      <c r="OW84" s="137"/>
      <c r="OX84" s="137"/>
      <c r="OY84" s="137"/>
      <c r="OZ84" s="137"/>
      <c r="PA84" s="137"/>
      <c r="PB84" s="137"/>
      <c r="PC84" s="137"/>
      <c r="PD84" s="137"/>
      <c r="PE84" s="137"/>
      <c r="PF84" s="137"/>
      <c r="PG84" s="137"/>
      <c r="PH84" s="137"/>
      <c r="PI84" s="137"/>
      <c r="PJ84" s="137"/>
      <c r="PK84" s="137"/>
      <c r="PL84" s="137"/>
      <c r="PM84" s="137"/>
      <c r="PN84" s="137"/>
      <c r="PO84" s="137"/>
      <c r="PP84" s="137"/>
      <c r="PQ84" s="137"/>
      <c r="PR84" s="137"/>
      <c r="PS84" s="137"/>
      <c r="PT84" s="137"/>
      <c r="PU84" s="137"/>
      <c r="PV84" s="137"/>
      <c r="PW84" s="137"/>
      <c r="PX84" s="137"/>
      <c r="PY84" s="137"/>
      <c r="PZ84" s="137"/>
      <c r="QA84" s="137"/>
      <c r="QB84" s="137"/>
      <c r="QC84" s="137"/>
      <c r="QD84" s="137"/>
      <c r="QE84" s="137"/>
      <c r="QF84" s="137"/>
      <c r="QG84" s="137"/>
      <c r="QH84" s="137"/>
      <c r="QI84" s="137"/>
      <c r="QJ84" s="137"/>
      <c r="QK84" s="137"/>
      <c r="QL84" s="137"/>
      <c r="QM84" s="137"/>
      <c r="QN84" s="137"/>
      <c r="QO84" s="137"/>
      <c r="QP84" s="137"/>
      <c r="QQ84" s="137"/>
      <c r="QR84" s="137"/>
      <c r="QS84" s="137"/>
      <c r="QT84" s="137"/>
      <c r="QU84" s="137"/>
      <c r="QV84" s="137"/>
      <c r="QW84" s="137"/>
      <c r="QX84" s="137"/>
      <c r="QY84" s="137"/>
      <c r="QZ84" s="137"/>
      <c r="RA84" s="137"/>
      <c r="RB84" s="137"/>
      <c r="RC84" s="137"/>
      <c r="RD84" s="137"/>
      <c r="RE84" s="137"/>
      <c r="RF84" s="137"/>
      <c r="RG84" s="137"/>
      <c r="RH84" s="137"/>
      <c r="RI84" s="137"/>
      <c r="RJ84" s="137"/>
      <c r="RK84" s="137"/>
      <c r="RL84" s="137"/>
      <c r="RM84" s="137"/>
      <c r="RN84" s="137"/>
      <c r="RO84" s="137"/>
      <c r="RP84" s="137"/>
      <c r="RQ84" s="137"/>
      <c r="RR84" s="137"/>
      <c r="RS84" s="137"/>
      <c r="RT84" s="137"/>
      <c r="RU84" s="137"/>
      <c r="RV84" s="137"/>
      <c r="RW84" s="137"/>
      <c r="RX84" s="137"/>
      <c r="RY84" s="137"/>
      <c r="RZ84" s="137"/>
      <c r="SA84" s="137"/>
      <c r="SB84" s="137"/>
      <c r="SC84" s="137"/>
      <c r="SD84" s="137"/>
      <c r="SE84" s="137"/>
      <c r="SF84" s="137"/>
      <c r="SG84" s="137"/>
      <c r="SH84" s="137"/>
      <c r="SI84" s="137"/>
      <c r="SJ84" s="137"/>
      <c r="SK84" s="137"/>
      <c r="SL84" s="137"/>
      <c r="SM84" s="137"/>
      <c r="SN84" s="137"/>
      <c r="SO84" s="137"/>
      <c r="SP84" s="137"/>
      <c r="SQ84" s="137"/>
      <c r="SR84" s="137"/>
      <c r="SS84" s="137"/>
      <c r="ST84" s="137"/>
      <c r="SU84" s="137"/>
      <c r="SV84" s="137"/>
      <c r="SW84" s="137"/>
      <c r="SX84" s="137"/>
      <c r="SY84" s="137"/>
      <c r="SZ84" s="137"/>
      <c r="TA84" s="137"/>
      <c r="TB84" s="137"/>
      <c r="TC84" s="137"/>
      <c r="TD84" s="137"/>
      <c r="TE84" s="137"/>
      <c r="TF84" s="137"/>
      <c r="TG84" s="137"/>
      <c r="TH84" s="137"/>
      <c r="TI84" s="137"/>
      <c r="TJ84" s="137"/>
      <c r="TK84" s="137"/>
      <c r="TL84" s="137"/>
      <c r="TM84" s="137"/>
      <c r="TN84" s="137"/>
      <c r="TO84" s="137"/>
      <c r="TP84" s="137"/>
      <c r="TQ84" s="137"/>
      <c r="TR84" s="137"/>
      <c r="TS84" s="137"/>
      <c r="TT84" s="137"/>
      <c r="TU84" s="137"/>
      <c r="TV84" s="137"/>
      <c r="TW84" s="137"/>
      <c r="TX84" s="137"/>
      <c r="TY84" s="137"/>
      <c r="TZ84" s="137"/>
      <c r="UA84" s="137"/>
      <c r="UB84" s="137"/>
      <c r="UC84" s="137"/>
      <c r="UD84" s="137"/>
      <c r="UE84" s="137"/>
      <c r="UF84" s="137"/>
      <c r="UG84" s="137"/>
      <c r="UH84" s="137"/>
      <c r="UI84" s="137"/>
      <c r="UJ84" s="137"/>
      <c r="UK84" s="137"/>
      <c r="UL84" s="137"/>
      <c r="UM84" s="137"/>
      <c r="UN84" s="137"/>
      <c r="UO84" s="137"/>
      <c r="UP84" s="137"/>
      <c r="UQ84" s="137"/>
      <c r="UR84" s="137"/>
      <c r="US84" s="137"/>
      <c r="UT84" s="137"/>
      <c r="UU84" s="137"/>
      <c r="UV84" s="137"/>
      <c r="UW84" s="137"/>
      <c r="UX84" s="137"/>
      <c r="UY84" s="137"/>
      <c r="UZ84" s="137"/>
      <c r="VA84" s="137"/>
      <c r="VB84" s="137"/>
      <c r="VC84" s="137"/>
      <c r="VD84" s="137"/>
      <c r="VE84" s="137"/>
      <c r="VF84" s="137"/>
      <c r="VG84" s="137"/>
      <c r="VH84" s="137"/>
      <c r="VI84" s="137"/>
      <c r="VJ84" s="137"/>
      <c r="VK84" s="137"/>
      <c r="VL84" s="137"/>
      <c r="VM84" s="137"/>
      <c r="VN84" s="137"/>
      <c r="VO84" s="137"/>
      <c r="VP84" s="137"/>
      <c r="VQ84" s="137"/>
      <c r="VR84" s="137"/>
      <c r="VS84" s="137"/>
      <c r="VT84" s="137"/>
      <c r="VU84" s="137"/>
      <c r="VV84" s="137"/>
      <c r="VW84" s="137"/>
      <c r="VX84" s="137"/>
      <c r="VY84" s="137"/>
      <c r="VZ84" s="137"/>
      <c r="WA84" s="137"/>
      <c r="WB84" s="137"/>
      <c r="WC84" s="137"/>
      <c r="WD84" s="137"/>
      <c r="WE84" s="137"/>
      <c r="WF84" s="137"/>
      <c r="WG84" s="137"/>
      <c r="WH84" s="137"/>
      <c r="WI84" s="137"/>
      <c r="WJ84" s="137"/>
      <c r="WK84" s="137"/>
      <c r="WL84" s="137"/>
      <c r="WM84" s="137"/>
      <c r="WN84" s="137"/>
      <c r="WO84" s="137"/>
      <c r="WP84" s="137"/>
      <c r="WQ84" s="137"/>
      <c r="WR84" s="137"/>
      <c r="WS84" s="137"/>
      <c r="WT84" s="137"/>
      <c r="WU84" s="137"/>
      <c r="WV84" s="137"/>
      <c r="WW84" s="137"/>
      <c r="WX84" s="137"/>
      <c r="WY84" s="137"/>
      <c r="WZ84" s="137"/>
      <c r="XA84" s="137"/>
      <c r="XB84" s="137"/>
      <c r="XC84" s="137"/>
      <c r="XD84" s="137"/>
      <c r="XE84" s="137"/>
      <c r="XF84" s="137"/>
      <c r="XG84" s="137"/>
      <c r="XH84" s="137"/>
      <c r="XI84" s="137"/>
      <c r="XJ84" s="137"/>
      <c r="XK84" s="137"/>
      <c r="XL84" s="137"/>
      <c r="XM84" s="137"/>
      <c r="XN84" s="137"/>
      <c r="XO84" s="137"/>
      <c r="XP84" s="137"/>
      <c r="XQ84" s="137"/>
      <c r="XR84" s="137"/>
      <c r="XS84" s="137"/>
      <c r="XT84" s="137"/>
      <c r="XU84" s="137"/>
      <c r="XV84" s="137"/>
      <c r="XW84" s="137"/>
      <c r="XX84" s="137"/>
      <c r="XY84" s="137"/>
      <c r="XZ84" s="137"/>
      <c r="YA84" s="137"/>
      <c r="YB84" s="137"/>
      <c r="YC84" s="137"/>
      <c r="YD84" s="137"/>
      <c r="YE84" s="137"/>
      <c r="YF84" s="137"/>
      <c r="YG84" s="137"/>
      <c r="YH84" s="137"/>
      <c r="YI84" s="137"/>
      <c r="YJ84" s="137"/>
      <c r="YK84" s="137"/>
      <c r="YL84" s="137"/>
      <c r="YM84" s="137"/>
      <c r="YN84" s="137"/>
      <c r="YO84" s="137"/>
      <c r="YP84" s="137"/>
      <c r="YQ84" s="137"/>
      <c r="YR84" s="137"/>
      <c r="YS84" s="137"/>
      <c r="YT84" s="137"/>
      <c r="YU84" s="137"/>
      <c r="YV84" s="137"/>
      <c r="YW84" s="137"/>
      <c r="YX84" s="137"/>
      <c r="YY84" s="137"/>
      <c r="YZ84" s="137"/>
      <c r="ZA84" s="137"/>
      <c r="ZB84" s="137"/>
      <c r="ZC84" s="137"/>
      <c r="ZD84" s="137"/>
      <c r="ZE84" s="137"/>
      <c r="ZF84" s="137"/>
      <c r="ZG84" s="137"/>
      <c r="ZH84" s="137"/>
      <c r="ZI84" s="137"/>
      <c r="ZJ84" s="137"/>
      <c r="ZK84" s="137"/>
      <c r="ZL84" s="137"/>
      <c r="ZM84" s="137"/>
      <c r="ZN84" s="137"/>
      <c r="ZO84" s="137"/>
      <c r="ZP84" s="137"/>
      <c r="ZQ84" s="137"/>
      <c r="ZR84" s="137"/>
      <c r="ZS84" s="137"/>
      <c r="ZT84" s="137"/>
      <c r="ZU84" s="137"/>
      <c r="ZV84" s="137"/>
      <c r="ZW84" s="137"/>
      <c r="ZX84" s="137"/>
      <c r="ZY84" s="137"/>
      <c r="ZZ84" s="137"/>
      <c r="AAA84" s="137"/>
      <c r="AAB84" s="137"/>
      <c r="AAC84" s="137"/>
      <c r="AAD84" s="137"/>
      <c r="AAE84" s="137"/>
      <c r="AAF84" s="137"/>
      <c r="AAG84" s="137"/>
      <c r="AAH84" s="137"/>
      <c r="AAI84" s="137"/>
      <c r="AAJ84" s="137"/>
      <c r="AAK84" s="137"/>
      <c r="AAL84" s="137"/>
      <c r="AAM84" s="137"/>
      <c r="AAN84" s="137"/>
      <c r="AAO84" s="137"/>
      <c r="AAP84" s="137"/>
      <c r="AAQ84" s="137"/>
      <c r="AAR84" s="137"/>
      <c r="AAS84" s="137"/>
      <c r="AAT84" s="137"/>
      <c r="AAU84" s="137"/>
      <c r="AAV84" s="137"/>
      <c r="AAW84" s="137"/>
      <c r="AAX84" s="137"/>
      <c r="AAY84" s="137"/>
      <c r="AAZ84" s="137"/>
      <c r="ABA84" s="137"/>
      <c r="ABB84" s="137"/>
      <c r="ABC84" s="137"/>
      <c r="ABD84" s="137"/>
      <c r="ABE84" s="137"/>
      <c r="ABF84" s="137"/>
      <c r="ABG84" s="137"/>
      <c r="ABH84" s="137"/>
      <c r="ABI84" s="137"/>
      <c r="ABJ84" s="137"/>
      <c r="ABK84" s="137"/>
      <c r="ABL84" s="137"/>
      <c r="ABM84" s="137"/>
      <c r="ABN84" s="137"/>
      <c r="ABO84" s="137"/>
      <c r="ABP84" s="137"/>
      <c r="ABQ84" s="137"/>
      <c r="ABR84" s="137"/>
      <c r="ABS84" s="137"/>
      <c r="ABT84" s="137"/>
      <c r="ABU84" s="137"/>
      <c r="ABV84" s="137"/>
      <c r="ABW84" s="137"/>
      <c r="ABX84" s="137"/>
      <c r="ABY84" s="137"/>
      <c r="ABZ84" s="137"/>
      <c r="ACA84" s="137"/>
      <c r="ACB84" s="137"/>
      <c r="ACC84" s="137"/>
      <c r="ACD84" s="137"/>
      <c r="ACE84" s="137"/>
      <c r="ACF84" s="137"/>
      <c r="ACG84" s="137"/>
      <c r="ACH84" s="137"/>
      <c r="ACI84" s="137"/>
      <c r="ACJ84" s="137"/>
      <c r="ACK84" s="137"/>
      <c r="ACL84" s="137"/>
      <c r="ACM84" s="137"/>
      <c r="ACN84" s="137"/>
      <c r="ACO84" s="137"/>
      <c r="ACP84" s="137"/>
      <c r="ACQ84" s="137"/>
      <c r="ACR84" s="137"/>
      <c r="ACS84" s="137"/>
      <c r="ACT84" s="137"/>
      <c r="ACU84" s="137"/>
      <c r="ACV84" s="137"/>
      <c r="ACW84" s="137"/>
      <c r="ACX84" s="137"/>
      <c r="ACY84" s="137"/>
      <c r="ACZ84" s="137"/>
      <c r="ADA84" s="137"/>
      <c r="ADB84" s="137"/>
      <c r="ADC84" s="137"/>
      <c r="ADD84" s="137"/>
      <c r="ADE84" s="137"/>
      <c r="ADF84" s="137"/>
      <c r="ADG84" s="137"/>
      <c r="ADH84" s="137"/>
      <c r="ADI84" s="137"/>
      <c r="ADJ84" s="137"/>
      <c r="ADK84" s="137"/>
      <c r="ADL84" s="137"/>
      <c r="ADM84" s="137"/>
      <c r="ADN84" s="137"/>
      <c r="ADO84" s="137"/>
      <c r="ADP84" s="137"/>
      <c r="ADQ84" s="137"/>
      <c r="ADR84" s="137"/>
      <c r="ADS84" s="137"/>
      <c r="ADT84" s="137"/>
      <c r="ADU84" s="137"/>
      <c r="ADV84" s="137"/>
      <c r="ADW84" s="137"/>
      <c r="ADX84" s="137"/>
      <c r="ADY84" s="137"/>
      <c r="ADZ84" s="137"/>
      <c r="AEA84" s="137"/>
      <c r="AEB84" s="137"/>
      <c r="AEC84" s="137"/>
      <c r="AED84" s="137"/>
      <c r="AEE84" s="137"/>
      <c r="AEF84" s="137"/>
      <c r="AEG84" s="137"/>
      <c r="AEH84" s="137"/>
      <c r="AEI84" s="137"/>
      <c r="AEJ84" s="137"/>
      <c r="AEK84" s="137"/>
      <c r="AEL84" s="137"/>
      <c r="AEM84" s="137"/>
      <c r="AEN84" s="137"/>
      <c r="AEO84" s="137"/>
      <c r="AEP84" s="137"/>
      <c r="AEQ84" s="137"/>
      <c r="AER84" s="137"/>
      <c r="AES84" s="137"/>
      <c r="AET84" s="137"/>
      <c r="AEU84" s="137"/>
      <c r="AEV84" s="137"/>
      <c r="AEW84" s="137"/>
      <c r="AEX84" s="137"/>
      <c r="AEY84" s="137"/>
      <c r="AEZ84" s="137"/>
      <c r="AFA84" s="137"/>
      <c r="AFB84" s="137"/>
      <c r="AFC84" s="137"/>
      <c r="AFD84" s="137"/>
      <c r="AFE84" s="137"/>
      <c r="AFF84" s="137"/>
      <c r="AFG84" s="137"/>
      <c r="AFH84" s="137"/>
      <c r="AFI84" s="137"/>
      <c r="AFJ84" s="137"/>
      <c r="AFK84" s="137"/>
      <c r="AFL84" s="137"/>
      <c r="AFM84" s="137"/>
      <c r="AFN84" s="137"/>
      <c r="AFO84" s="137"/>
      <c r="AFP84" s="137"/>
      <c r="AFQ84" s="137"/>
      <c r="AFR84" s="137"/>
      <c r="AFS84" s="137"/>
      <c r="AFT84" s="137"/>
      <c r="AFU84" s="137"/>
      <c r="AFV84" s="137"/>
      <c r="AFW84" s="137"/>
      <c r="AFX84" s="137"/>
      <c r="AFY84" s="137"/>
      <c r="AFZ84" s="137"/>
      <c r="AGA84" s="137"/>
      <c r="AGB84" s="137"/>
      <c r="AGC84" s="137"/>
      <c r="AGD84" s="137"/>
      <c r="AGE84" s="137"/>
      <c r="AGF84" s="137"/>
      <c r="AGG84" s="137"/>
      <c r="AGH84" s="137"/>
      <c r="AGI84" s="137"/>
      <c r="AGJ84" s="137"/>
      <c r="AGK84" s="137"/>
      <c r="AGL84" s="137"/>
      <c r="AGM84" s="137"/>
      <c r="AGN84" s="137"/>
      <c r="AGO84" s="137"/>
      <c r="AGP84" s="137"/>
      <c r="AGQ84" s="137"/>
      <c r="AGR84" s="137"/>
      <c r="AGS84" s="137"/>
      <c r="AGT84" s="137"/>
      <c r="AGU84" s="137"/>
      <c r="AGV84" s="137"/>
      <c r="AGW84" s="137"/>
      <c r="AGX84" s="137"/>
      <c r="AGY84" s="137"/>
      <c r="AGZ84" s="137"/>
      <c r="AHA84" s="137"/>
      <c r="AHB84" s="137"/>
      <c r="AHC84" s="137"/>
      <c r="AHD84" s="137"/>
      <c r="AHE84" s="137"/>
      <c r="AHF84" s="137"/>
      <c r="AHG84" s="137"/>
      <c r="AHH84" s="137"/>
      <c r="AHI84" s="137"/>
      <c r="AHJ84" s="137"/>
      <c r="AHK84" s="137"/>
      <c r="AHL84" s="137"/>
      <c r="AHM84" s="137"/>
      <c r="AHN84" s="137"/>
      <c r="AHO84" s="137"/>
      <c r="AHP84" s="137"/>
      <c r="AHQ84" s="137"/>
      <c r="AHR84" s="137"/>
      <c r="AHS84" s="137"/>
      <c r="AHT84" s="137"/>
      <c r="AHU84" s="137"/>
      <c r="AHV84" s="137"/>
      <c r="AHW84" s="137"/>
      <c r="AHX84" s="137"/>
      <c r="AHY84" s="137"/>
      <c r="AHZ84" s="137"/>
      <c r="AIA84" s="137"/>
      <c r="AIB84" s="137"/>
      <c r="AIC84" s="137"/>
      <c r="AID84" s="137"/>
      <c r="AIE84" s="137"/>
      <c r="AIF84" s="137"/>
      <c r="AIG84" s="137"/>
      <c r="AIH84" s="137"/>
      <c r="AII84" s="137"/>
      <c r="AIJ84" s="137"/>
      <c r="AIK84" s="137"/>
      <c r="AIL84" s="137"/>
      <c r="AIM84" s="137"/>
      <c r="AIN84" s="137"/>
      <c r="AIO84" s="137"/>
      <c r="AIP84" s="137"/>
      <c r="AIQ84" s="137"/>
      <c r="AIR84" s="137"/>
      <c r="AIS84" s="137"/>
      <c r="AIT84" s="137"/>
      <c r="AIU84" s="137"/>
      <c r="AIV84" s="137"/>
      <c r="AIW84" s="137"/>
      <c r="AIX84" s="137"/>
      <c r="AIY84" s="137"/>
      <c r="AIZ84" s="137"/>
      <c r="AJA84" s="137"/>
      <c r="AJB84" s="137"/>
      <c r="AJC84" s="137"/>
      <c r="AJD84" s="137"/>
      <c r="AJE84" s="137"/>
      <c r="AJF84" s="137"/>
      <c r="AJG84" s="137"/>
      <c r="AJH84" s="137"/>
      <c r="AJI84" s="137"/>
      <c r="AJJ84" s="137"/>
      <c r="AJK84" s="137"/>
      <c r="AJL84" s="137"/>
      <c r="AJM84" s="137"/>
      <c r="AJN84" s="137"/>
      <c r="AJO84" s="137"/>
      <c r="AJP84" s="137"/>
      <c r="AJQ84" s="137"/>
      <c r="AJR84" s="137"/>
      <c r="AJS84" s="137"/>
      <c r="AJT84" s="137"/>
      <c r="AJU84" s="137"/>
      <c r="AJV84" s="137"/>
      <c r="AJW84" s="137"/>
      <c r="AJX84" s="137"/>
      <c r="AJY84" s="137"/>
      <c r="AJZ84" s="137"/>
      <c r="AKA84" s="137"/>
      <c r="AKB84" s="137"/>
      <c r="AKC84" s="137"/>
      <c r="AKD84" s="137"/>
      <c r="AKE84" s="137"/>
      <c r="AKF84" s="137"/>
      <c r="AKG84" s="137"/>
      <c r="AKH84" s="137"/>
      <c r="AKI84" s="137"/>
      <c r="AKJ84" s="137"/>
      <c r="AKK84" s="137"/>
      <c r="AKL84" s="137"/>
      <c r="AKM84" s="137"/>
      <c r="AKN84" s="137"/>
      <c r="AKO84" s="137"/>
      <c r="AKP84" s="137"/>
      <c r="AKQ84" s="137"/>
      <c r="AKR84" s="137"/>
      <c r="AKS84" s="137"/>
      <c r="AKT84" s="137"/>
      <c r="AKU84" s="137"/>
      <c r="AKV84" s="137"/>
      <c r="AKW84" s="137"/>
      <c r="AKX84" s="137"/>
      <c r="AKY84" s="137"/>
      <c r="AKZ84" s="137"/>
      <c r="ALA84" s="137"/>
      <c r="ALB84" s="137"/>
      <c r="ALC84" s="137"/>
      <c r="ALD84" s="137"/>
      <c r="ALE84" s="137"/>
      <c r="ALF84" s="137"/>
      <c r="ALG84" s="137"/>
      <c r="ALH84" s="137"/>
      <c r="ALI84" s="137"/>
      <c r="ALJ84" s="137"/>
      <c r="ALK84" s="137"/>
      <c r="ALL84" s="137"/>
      <c r="ALM84" s="137"/>
      <c r="ALN84" s="137"/>
      <c r="ALO84" s="137"/>
      <c r="ALP84" s="137"/>
      <c r="ALQ84" s="137"/>
      <c r="ALR84" s="137"/>
      <c r="ALS84" s="137"/>
      <c r="ALT84" s="137"/>
      <c r="ALU84" s="137"/>
      <c r="ALV84" s="137"/>
      <c r="ALW84" s="137"/>
      <c r="ALX84" s="137"/>
      <c r="ALY84" s="137"/>
    </row>
    <row r="85" spans="1:1013" s="461" customFormat="1" ht="150" customHeight="1" x14ac:dyDescent="0.25">
      <c r="A85" s="455" t="s">
        <v>41</v>
      </c>
      <c r="B85" s="455" t="s">
        <v>42</v>
      </c>
      <c r="C85" s="455" t="s">
        <v>65</v>
      </c>
      <c r="D85" s="462" t="s">
        <v>75</v>
      </c>
      <c r="E85" s="457">
        <v>151000</v>
      </c>
      <c r="F85" s="457">
        <f>E85</f>
        <v>151000</v>
      </c>
      <c r="G85" s="457">
        <f t="shared" si="0"/>
        <v>151000</v>
      </c>
      <c r="H85" s="463">
        <f>E85-F85</f>
        <v>0</v>
      </c>
      <c r="I85" s="464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U85" s="137"/>
      <c r="V85" s="137"/>
      <c r="W85" s="137"/>
      <c r="X85" s="137"/>
      <c r="Y85" s="137"/>
      <c r="Z85" s="137"/>
      <c r="AA85" s="137"/>
      <c r="AB85" s="137"/>
      <c r="AC85" s="137"/>
      <c r="AD85" s="137"/>
      <c r="AE85" s="137"/>
      <c r="AF85" s="137"/>
      <c r="AG85" s="137"/>
      <c r="AH85" s="137"/>
      <c r="AI85" s="137"/>
      <c r="AJ85" s="137"/>
      <c r="AK85" s="137"/>
      <c r="AL85" s="137"/>
      <c r="AM85" s="137"/>
      <c r="AN85" s="137"/>
      <c r="AO85" s="137"/>
      <c r="AP85" s="137"/>
      <c r="AQ85" s="137"/>
      <c r="AR85" s="137"/>
      <c r="AS85" s="137"/>
      <c r="AT85" s="137"/>
      <c r="AU85" s="137"/>
      <c r="AV85" s="137"/>
      <c r="AW85" s="137"/>
      <c r="AX85" s="137"/>
      <c r="AY85" s="137"/>
      <c r="AZ85" s="137"/>
      <c r="BA85" s="137"/>
      <c r="BB85" s="137"/>
      <c r="BC85" s="137"/>
      <c r="BD85" s="137"/>
      <c r="BE85" s="137"/>
      <c r="BF85" s="137"/>
      <c r="BG85" s="137"/>
      <c r="BH85" s="137"/>
      <c r="BI85" s="137"/>
      <c r="BJ85" s="137"/>
      <c r="BK85" s="137"/>
      <c r="BL85" s="137"/>
      <c r="BM85" s="137"/>
      <c r="BN85" s="137"/>
      <c r="BO85" s="137"/>
      <c r="BP85" s="137"/>
      <c r="BQ85" s="137"/>
      <c r="BR85" s="137"/>
      <c r="BS85" s="137"/>
      <c r="BT85" s="137"/>
      <c r="BU85" s="137"/>
      <c r="BV85" s="137"/>
      <c r="BW85" s="137"/>
      <c r="BX85" s="137"/>
      <c r="BY85" s="137"/>
      <c r="BZ85" s="137"/>
      <c r="CA85" s="137"/>
      <c r="CB85" s="137"/>
      <c r="CC85" s="137"/>
      <c r="CD85" s="137"/>
      <c r="CE85" s="137"/>
      <c r="CF85" s="137"/>
      <c r="CG85" s="137"/>
      <c r="CH85" s="137"/>
      <c r="CI85" s="137"/>
      <c r="CJ85" s="137"/>
      <c r="CK85" s="137"/>
      <c r="CL85" s="137"/>
      <c r="CM85" s="137"/>
      <c r="CN85" s="137"/>
      <c r="CO85" s="137"/>
      <c r="CP85" s="137"/>
      <c r="CQ85" s="137"/>
      <c r="CR85" s="137"/>
      <c r="CS85" s="137"/>
      <c r="CT85" s="137"/>
      <c r="CU85" s="137"/>
      <c r="CV85" s="137"/>
      <c r="CW85" s="137"/>
      <c r="CX85" s="137"/>
      <c r="CY85" s="137"/>
      <c r="CZ85" s="137"/>
      <c r="DA85" s="137"/>
      <c r="DB85" s="137"/>
      <c r="DC85" s="137"/>
      <c r="DD85" s="137"/>
      <c r="DE85" s="137"/>
      <c r="DF85" s="137"/>
      <c r="DG85" s="137"/>
      <c r="DH85" s="137"/>
      <c r="DI85" s="137"/>
      <c r="DJ85" s="137"/>
      <c r="DK85" s="137"/>
      <c r="DL85" s="137"/>
      <c r="DM85" s="137"/>
      <c r="DN85" s="137"/>
      <c r="DO85" s="137"/>
      <c r="DP85" s="137"/>
      <c r="DQ85" s="137"/>
      <c r="DR85" s="137"/>
      <c r="DS85" s="137"/>
      <c r="DT85" s="137"/>
      <c r="DU85" s="137"/>
      <c r="DV85" s="137"/>
      <c r="DW85" s="137"/>
      <c r="DX85" s="137"/>
      <c r="DY85" s="137"/>
      <c r="DZ85" s="137"/>
      <c r="EA85" s="137"/>
      <c r="EB85" s="137"/>
      <c r="EC85" s="137"/>
      <c r="ED85" s="137"/>
      <c r="EE85" s="137"/>
      <c r="EF85" s="137"/>
      <c r="EG85" s="137"/>
      <c r="EH85" s="137"/>
      <c r="EI85" s="137"/>
      <c r="EJ85" s="137"/>
      <c r="EK85" s="137"/>
      <c r="EL85" s="137"/>
      <c r="EM85" s="137"/>
      <c r="EN85" s="137"/>
      <c r="EO85" s="137"/>
      <c r="EP85" s="137"/>
      <c r="EQ85" s="137"/>
      <c r="ER85" s="137"/>
      <c r="ES85" s="137"/>
      <c r="ET85" s="137"/>
      <c r="EU85" s="137"/>
      <c r="EV85" s="137"/>
      <c r="EW85" s="137"/>
      <c r="EX85" s="137"/>
      <c r="EY85" s="137"/>
      <c r="EZ85" s="137"/>
      <c r="FA85" s="137"/>
      <c r="FB85" s="137"/>
      <c r="FC85" s="137"/>
      <c r="FD85" s="137"/>
      <c r="FE85" s="137"/>
      <c r="FF85" s="137"/>
      <c r="FG85" s="137"/>
      <c r="FH85" s="137"/>
      <c r="FI85" s="137"/>
      <c r="FJ85" s="137"/>
      <c r="FK85" s="137"/>
      <c r="FL85" s="137"/>
      <c r="FM85" s="137"/>
      <c r="FN85" s="137"/>
      <c r="FO85" s="137"/>
      <c r="FP85" s="137"/>
      <c r="FQ85" s="137"/>
      <c r="FR85" s="137"/>
      <c r="FS85" s="137"/>
      <c r="FT85" s="137"/>
      <c r="FU85" s="137"/>
      <c r="FV85" s="137"/>
      <c r="FW85" s="137"/>
      <c r="FX85" s="137"/>
      <c r="FY85" s="137"/>
      <c r="FZ85" s="137"/>
      <c r="GA85" s="137"/>
      <c r="GB85" s="137"/>
      <c r="GC85" s="137"/>
      <c r="GD85" s="137"/>
      <c r="GE85" s="137"/>
      <c r="GF85" s="137"/>
      <c r="GG85" s="137"/>
      <c r="GH85" s="137"/>
      <c r="GI85" s="137"/>
      <c r="GJ85" s="137"/>
      <c r="GK85" s="137"/>
      <c r="GL85" s="137"/>
      <c r="GM85" s="137"/>
      <c r="GN85" s="137"/>
      <c r="GO85" s="137"/>
      <c r="GP85" s="137"/>
      <c r="GQ85" s="137"/>
      <c r="GR85" s="137"/>
      <c r="GS85" s="137"/>
      <c r="GT85" s="137"/>
      <c r="GU85" s="137"/>
      <c r="GV85" s="137"/>
      <c r="GW85" s="137"/>
      <c r="GX85" s="137"/>
      <c r="GY85" s="137"/>
      <c r="GZ85" s="137"/>
      <c r="HA85" s="137"/>
      <c r="HB85" s="137"/>
      <c r="HC85" s="137"/>
      <c r="HD85" s="137"/>
      <c r="HE85" s="137"/>
      <c r="HF85" s="137"/>
      <c r="HG85" s="137"/>
      <c r="HH85" s="137"/>
      <c r="HI85" s="137"/>
      <c r="HJ85" s="137"/>
      <c r="HK85" s="137"/>
      <c r="HL85" s="137"/>
      <c r="HM85" s="137"/>
      <c r="HN85" s="137"/>
      <c r="HO85" s="137"/>
      <c r="HP85" s="137"/>
      <c r="HQ85" s="137"/>
      <c r="HR85" s="137"/>
      <c r="HS85" s="137"/>
      <c r="HT85" s="137"/>
      <c r="HU85" s="137"/>
      <c r="HV85" s="137"/>
      <c r="HW85" s="137"/>
      <c r="HX85" s="137"/>
      <c r="HY85" s="137"/>
      <c r="HZ85" s="137"/>
      <c r="IA85" s="137"/>
      <c r="IB85" s="137"/>
      <c r="IC85" s="137"/>
      <c r="ID85" s="137"/>
      <c r="IE85" s="137"/>
      <c r="IF85" s="137"/>
      <c r="IG85" s="137"/>
      <c r="IH85" s="137"/>
      <c r="II85" s="137"/>
      <c r="IJ85" s="137"/>
      <c r="IK85" s="137"/>
      <c r="IL85" s="137"/>
      <c r="IM85" s="137"/>
      <c r="IN85" s="137"/>
      <c r="IO85" s="137"/>
      <c r="IP85" s="137"/>
      <c r="IQ85" s="137"/>
      <c r="IR85" s="137"/>
      <c r="IS85" s="137"/>
      <c r="IT85" s="137"/>
      <c r="IU85" s="137"/>
      <c r="IV85" s="137"/>
      <c r="IW85" s="137"/>
      <c r="IX85" s="137"/>
      <c r="IY85" s="137"/>
      <c r="IZ85" s="137"/>
      <c r="JA85" s="137"/>
      <c r="JB85" s="137"/>
      <c r="JC85" s="137"/>
      <c r="JD85" s="137"/>
      <c r="JE85" s="137"/>
      <c r="JF85" s="137"/>
      <c r="JG85" s="137"/>
      <c r="JH85" s="137"/>
      <c r="JI85" s="137"/>
      <c r="JJ85" s="137"/>
      <c r="JK85" s="137"/>
      <c r="JL85" s="137"/>
      <c r="JM85" s="137"/>
      <c r="JN85" s="137"/>
      <c r="JO85" s="137"/>
      <c r="JP85" s="137"/>
      <c r="JQ85" s="137"/>
      <c r="JR85" s="137"/>
      <c r="JS85" s="137"/>
      <c r="JT85" s="137"/>
      <c r="JU85" s="137"/>
      <c r="JV85" s="137"/>
      <c r="JW85" s="137"/>
      <c r="JX85" s="137"/>
      <c r="JY85" s="137"/>
      <c r="JZ85" s="137"/>
      <c r="KA85" s="137"/>
      <c r="KB85" s="137"/>
      <c r="KC85" s="137"/>
      <c r="KD85" s="137"/>
      <c r="KE85" s="137"/>
      <c r="KF85" s="137"/>
      <c r="KG85" s="137"/>
      <c r="KH85" s="137"/>
      <c r="KI85" s="137"/>
      <c r="KJ85" s="137"/>
      <c r="KK85" s="137"/>
      <c r="KL85" s="137"/>
      <c r="KM85" s="137"/>
      <c r="KN85" s="137"/>
      <c r="KO85" s="137"/>
      <c r="KP85" s="137"/>
      <c r="KQ85" s="137"/>
      <c r="KR85" s="137"/>
      <c r="KS85" s="137"/>
      <c r="KT85" s="137"/>
      <c r="KU85" s="137"/>
      <c r="KV85" s="137"/>
      <c r="KW85" s="137"/>
      <c r="KX85" s="137"/>
      <c r="KY85" s="137"/>
      <c r="KZ85" s="137"/>
      <c r="LA85" s="137"/>
      <c r="LB85" s="137"/>
      <c r="LC85" s="137"/>
      <c r="LD85" s="137"/>
      <c r="LE85" s="137"/>
      <c r="LF85" s="137"/>
      <c r="LG85" s="137"/>
      <c r="LH85" s="137"/>
      <c r="LI85" s="137"/>
      <c r="LJ85" s="137"/>
      <c r="LK85" s="137"/>
      <c r="LL85" s="137"/>
      <c r="LM85" s="137"/>
      <c r="LN85" s="137"/>
      <c r="LO85" s="137"/>
      <c r="LP85" s="137"/>
      <c r="LQ85" s="137"/>
      <c r="LR85" s="137"/>
      <c r="LS85" s="137"/>
      <c r="LT85" s="137"/>
      <c r="LU85" s="137"/>
      <c r="LV85" s="137"/>
      <c r="LW85" s="137"/>
      <c r="LX85" s="137"/>
      <c r="LY85" s="137"/>
      <c r="LZ85" s="137"/>
      <c r="MA85" s="137"/>
      <c r="MB85" s="137"/>
      <c r="MC85" s="137"/>
      <c r="MD85" s="137"/>
      <c r="ME85" s="137"/>
      <c r="MF85" s="137"/>
      <c r="MG85" s="137"/>
      <c r="MH85" s="137"/>
      <c r="MI85" s="137"/>
      <c r="MJ85" s="137"/>
      <c r="MK85" s="137"/>
      <c r="ML85" s="137"/>
      <c r="MM85" s="137"/>
      <c r="MN85" s="137"/>
      <c r="MO85" s="137"/>
      <c r="MP85" s="137"/>
      <c r="MQ85" s="137"/>
      <c r="MR85" s="137"/>
      <c r="MS85" s="137"/>
      <c r="MT85" s="137"/>
      <c r="MU85" s="137"/>
      <c r="MV85" s="137"/>
      <c r="MW85" s="137"/>
      <c r="MX85" s="137"/>
      <c r="MY85" s="137"/>
      <c r="MZ85" s="137"/>
      <c r="NA85" s="137"/>
      <c r="NB85" s="137"/>
      <c r="NC85" s="137"/>
      <c r="ND85" s="137"/>
      <c r="NE85" s="137"/>
      <c r="NF85" s="137"/>
      <c r="NG85" s="137"/>
      <c r="NH85" s="137"/>
      <c r="NI85" s="137"/>
      <c r="NJ85" s="137"/>
      <c r="NK85" s="137"/>
      <c r="NL85" s="137"/>
      <c r="NM85" s="137"/>
      <c r="NN85" s="137"/>
      <c r="NO85" s="137"/>
      <c r="NP85" s="137"/>
      <c r="NQ85" s="137"/>
      <c r="NR85" s="137"/>
      <c r="NS85" s="137"/>
      <c r="NT85" s="137"/>
      <c r="NU85" s="137"/>
      <c r="NV85" s="137"/>
      <c r="NW85" s="137"/>
      <c r="NX85" s="137"/>
      <c r="NY85" s="137"/>
      <c r="NZ85" s="137"/>
      <c r="OA85" s="137"/>
      <c r="OB85" s="137"/>
      <c r="OC85" s="137"/>
      <c r="OD85" s="137"/>
      <c r="OE85" s="137"/>
      <c r="OF85" s="137"/>
      <c r="OG85" s="137"/>
      <c r="OH85" s="137"/>
      <c r="OI85" s="137"/>
      <c r="OJ85" s="137"/>
      <c r="OK85" s="137"/>
      <c r="OL85" s="137"/>
      <c r="OM85" s="137"/>
      <c r="ON85" s="137"/>
      <c r="OO85" s="137"/>
      <c r="OP85" s="137"/>
      <c r="OQ85" s="137"/>
      <c r="OR85" s="137"/>
      <c r="OS85" s="137"/>
      <c r="OT85" s="137"/>
      <c r="OU85" s="137"/>
      <c r="OV85" s="137"/>
      <c r="OW85" s="137"/>
      <c r="OX85" s="137"/>
      <c r="OY85" s="137"/>
      <c r="OZ85" s="137"/>
      <c r="PA85" s="137"/>
      <c r="PB85" s="137"/>
      <c r="PC85" s="137"/>
      <c r="PD85" s="137"/>
      <c r="PE85" s="137"/>
      <c r="PF85" s="137"/>
      <c r="PG85" s="137"/>
      <c r="PH85" s="137"/>
      <c r="PI85" s="137"/>
      <c r="PJ85" s="137"/>
      <c r="PK85" s="137"/>
      <c r="PL85" s="137"/>
      <c r="PM85" s="137"/>
      <c r="PN85" s="137"/>
      <c r="PO85" s="137"/>
      <c r="PP85" s="137"/>
      <c r="PQ85" s="137"/>
      <c r="PR85" s="137"/>
      <c r="PS85" s="137"/>
      <c r="PT85" s="137"/>
      <c r="PU85" s="137"/>
      <c r="PV85" s="137"/>
      <c r="PW85" s="137"/>
      <c r="PX85" s="137"/>
      <c r="PY85" s="137"/>
      <c r="PZ85" s="137"/>
      <c r="QA85" s="137"/>
      <c r="QB85" s="137"/>
      <c r="QC85" s="137"/>
      <c r="QD85" s="137"/>
      <c r="QE85" s="137"/>
      <c r="QF85" s="137"/>
      <c r="QG85" s="137"/>
      <c r="QH85" s="137"/>
      <c r="QI85" s="137"/>
      <c r="QJ85" s="137"/>
      <c r="QK85" s="137"/>
      <c r="QL85" s="137"/>
      <c r="QM85" s="137"/>
      <c r="QN85" s="137"/>
      <c r="QO85" s="137"/>
      <c r="QP85" s="137"/>
      <c r="QQ85" s="137"/>
      <c r="QR85" s="137"/>
      <c r="QS85" s="137"/>
      <c r="QT85" s="137"/>
      <c r="QU85" s="137"/>
      <c r="QV85" s="137"/>
      <c r="QW85" s="137"/>
      <c r="QX85" s="137"/>
      <c r="QY85" s="137"/>
      <c r="QZ85" s="137"/>
      <c r="RA85" s="137"/>
      <c r="RB85" s="137"/>
      <c r="RC85" s="137"/>
      <c r="RD85" s="137"/>
      <c r="RE85" s="137"/>
      <c r="RF85" s="137"/>
      <c r="RG85" s="137"/>
      <c r="RH85" s="137"/>
      <c r="RI85" s="137"/>
      <c r="RJ85" s="137"/>
      <c r="RK85" s="137"/>
      <c r="RL85" s="137"/>
      <c r="RM85" s="137"/>
      <c r="RN85" s="137"/>
      <c r="RO85" s="137"/>
      <c r="RP85" s="137"/>
      <c r="RQ85" s="137"/>
      <c r="RR85" s="137"/>
      <c r="RS85" s="137"/>
      <c r="RT85" s="137"/>
      <c r="RU85" s="137"/>
      <c r="RV85" s="137"/>
      <c r="RW85" s="137"/>
      <c r="RX85" s="137"/>
      <c r="RY85" s="137"/>
      <c r="RZ85" s="137"/>
      <c r="SA85" s="137"/>
      <c r="SB85" s="137"/>
      <c r="SC85" s="137"/>
      <c r="SD85" s="137"/>
      <c r="SE85" s="137"/>
      <c r="SF85" s="137"/>
      <c r="SG85" s="137"/>
      <c r="SH85" s="137"/>
      <c r="SI85" s="137"/>
      <c r="SJ85" s="137"/>
      <c r="SK85" s="137"/>
      <c r="SL85" s="137"/>
      <c r="SM85" s="137"/>
      <c r="SN85" s="137"/>
      <c r="SO85" s="137"/>
      <c r="SP85" s="137"/>
      <c r="SQ85" s="137"/>
      <c r="SR85" s="137"/>
      <c r="SS85" s="137"/>
      <c r="ST85" s="137"/>
      <c r="SU85" s="137"/>
      <c r="SV85" s="137"/>
      <c r="SW85" s="137"/>
      <c r="SX85" s="137"/>
      <c r="SY85" s="137"/>
      <c r="SZ85" s="137"/>
      <c r="TA85" s="137"/>
      <c r="TB85" s="137"/>
      <c r="TC85" s="137"/>
      <c r="TD85" s="137"/>
      <c r="TE85" s="137"/>
      <c r="TF85" s="137"/>
      <c r="TG85" s="137"/>
      <c r="TH85" s="137"/>
      <c r="TI85" s="137"/>
      <c r="TJ85" s="137"/>
      <c r="TK85" s="137"/>
      <c r="TL85" s="137"/>
      <c r="TM85" s="137"/>
      <c r="TN85" s="137"/>
      <c r="TO85" s="137"/>
      <c r="TP85" s="137"/>
      <c r="TQ85" s="137"/>
      <c r="TR85" s="137"/>
      <c r="TS85" s="137"/>
      <c r="TT85" s="137"/>
      <c r="TU85" s="137"/>
      <c r="TV85" s="137"/>
      <c r="TW85" s="137"/>
      <c r="TX85" s="137"/>
      <c r="TY85" s="137"/>
      <c r="TZ85" s="137"/>
      <c r="UA85" s="137"/>
      <c r="UB85" s="137"/>
      <c r="UC85" s="137"/>
      <c r="UD85" s="137"/>
      <c r="UE85" s="137"/>
      <c r="UF85" s="137"/>
      <c r="UG85" s="137"/>
      <c r="UH85" s="137"/>
      <c r="UI85" s="137"/>
      <c r="UJ85" s="137"/>
      <c r="UK85" s="137"/>
      <c r="UL85" s="137"/>
      <c r="UM85" s="137"/>
      <c r="UN85" s="137"/>
      <c r="UO85" s="137"/>
      <c r="UP85" s="137"/>
      <c r="UQ85" s="137"/>
      <c r="UR85" s="137"/>
      <c r="US85" s="137"/>
      <c r="UT85" s="137"/>
      <c r="UU85" s="137"/>
      <c r="UV85" s="137"/>
      <c r="UW85" s="137"/>
      <c r="UX85" s="137"/>
      <c r="UY85" s="137"/>
      <c r="UZ85" s="137"/>
      <c r="VA85" s="137"/>
      <c r="VB85" s="137"/>
      <c r="VC85" s="137"/>
      <c r="VD85" s="137"/>
      <c r="VE85" s="137"/>
      <c r="VF85" s="137"/>
      <c r="VG85" s="137"/>
      <c r="VH85" s="137"/>
      <c r="VI85" s="137"/>
      <c r="VJ85" s="137"/>
      <c r="VK85" s="137"/>
      <c r="VL85" s="137"/>
      <c r="VM85" s="137"/>
      <c r="VN85" s="137"/>
      <c r="VO85" s="137"/>
      <c r="VP85" s="137"/>
      <c r="VQ85" s="137"/>
      <c r="VR85" s="137"/>
      <c r="VS85" s="137"/>
      <c r="VT85" s="137"/>
      <c r="VU85" s="137"/>
      <c r="VV85" s="137"/>
      <c r="VW85" s="137"/>
      <c r="VX85" s="137"/>
      <c r="VY85" s="137"/>
      <c r="VZ85" s="137"/>
      <c r="WA85" s="137"/>
      <c r="WB85" s="137"/>
      <c r="WC85" s="137"/>
      <c r="WD85" s="137"/>
      <c r="WE85" s="137"/>
      <c r="WF85" s="137"/>
      <c r="WG85" s="137"/>
      <c r="WH85" s="137"/>
      <c r="WI85" s="137"/>
      <c r="WJ85" s="137"/>
      <c r="WK85" s="137"/>
      <c r="WL85" s="137"/>
      <c r="WM85" s="137"/>
      <c r="WN85" s="137"/>
      <c r="WO85" s="137"/>
      <c r="WP85" s="137"/>
      <c r="WQ85" s="137"/>
      <c r="WR85" s="137"/>
      <c r="WS85" s="137"/>
      <c r="WT85" s="137"/>
      <c r="WU85" s="137"/>
      <c r="WV85" s="137"/>
      <c r="WW85" s="137"/>
      <c r="WX85" s="137"/>
      <c r="WY85" s="137"/>
      <c r="WZ85" s="137"/>
      <c r="XA85" s="137"/>
      <c r="XB85" s="137"/>
      <c r="XC85" s="137"/>
      <c r="XD85" s="137"/>
      <c r="XE85" s="137"/>
      <c r="XF85" s="137"/>
      <c r="XG85" s="137"/>
      <c r="XH85" s="137"/>
      <c r="XI85" s="137"/>
      <c r="XJ85" s="137"/>
      <c r="XK85" s="137"/>
      <c r="XL85" s="137"/>
      <c r="XM85" s="137"/>
      <c r="XN85" s="137"/>
      <c r="XO85" s="137"/>
      <c r="XP85" s="137"/>
      <c r="XQ85" s="137"/>
      <c r="XR85" s="137"/>
      <c r="XS85" s="137"/>
      <c r="XT85" s="137"/>
      <c r="XU85" s="137"/>
      <c r="XV85" s="137"/>
      <c r="XW85" s="137"/>
      <c r="XX85" s="137"/>
      <c r="XY85" s="137"/>
      <c r="XZ85" s="137"/>
      <c r="YA85" s="137"/>
      <c r="YB85" s="137"/>
      <c r="YC85" s="137"/>
      <c r="YD85" s="137"/>
      <c r="YE85" s="137"/>
      <c r="YF85" s="137"/>
      <c r="YG85" s="137"/>
      <c r="YH85" s="137"/>
      <c r="YI85" s="137"/>
      <c r="YJ85" s="137"/>
      <c r="YK85" s="137"/>
      <c r="YL85" s="137"/>
      <c r="YM85" s="137"/>
      <c r="YN85" s="137"/>
      <c r="YO85" s="137"/>
      <c r="YP85" s="137"/>
      <c r="YQ85" s="137"/>
      <c r="YR85" s="137"/>
      <c r="YS85" s="137"/>
      <c r="YT85" s="137"/>
      <c r="YU85" s="137"/>
      <c r="YV85" s="137"/>
      <c r="YW85" s="137"/>
      <c r="YX85" s="137"/>
      <c r="YY85" s="137"/>
      <c r="YZ85" s="137"/>
      <c r="ZA85" s="137"/>
      <c r="ZB85" s="137"/>
      <c r="ZC85" s="137"/>
      <c r="ZD85" s="137"/>
      <c r="ZE85" s="137"/>
      <c r="ZF85" s="137"/>
      <c r="ZG85" s="137"/>
      <c r="ZH85" s="137"/>
      <c r="ZI85" s="137"/>
      <c r="ZJ85" s="137"/>
      <c r="ZK85" s="137"/>
      <c r="ZL85" s="137"/>
      <c r="ZM85" s="137"/>
      <c r="ZN85" s="137"/>
      <c r="ZO85" s="137"/>
      <c r="ZP85" s="137"/>
      <c r="ZQ85" s="137"/>
      <c r="ZR85" s="137"/>
      <c r="ZS85" s="137"/>
      <c r="ZT85" s="137"/>
      <c r="ZU85" s="137"/>
      <c r="ZV85" s="137"/>
      <c r="ZW85" s="137"/>
      <c r="ZX85" s="137"/>
      <c r="ZY85" s="137"/>
      <c r="ZZ85" s="137"/>
      <c r="AAA85" s="137"/>
      <c r="AAB85" s="137"/>
      <c r="AAC85" s="137"/>
      <c r="AAD85" s="137"/>
      <c r="AAE85" s="137"/>
      <c r="AAF85" s="137"/>
      <c r="AAG85" s="137"/>
      <c r="AAH85" s="137"/>
      <c r="AAI85" s="137"/>
      <c r="AAJ85" s="137"/>
      <c r="AAK85" s="137"/>
      <c r="AAL85" s="137"/>
      <c r="AAM85" s="137"/>
      <c r="AAN85" s="137"/>
      <c r="AAO85" s="137"/>
      <c r="AAP85" s="137"/>
      <c r="AAQ85" s="137"/>
      <c r="AAR85" s="137"/>
      <c r="AAS85" s="137"/>
      <c r="AAT85" s="137"/>
      <c r="AAU85" s="137"/>
      <c r="AAV85" s="137"/>
      <c r="AAW85" s="137"/>
      <c r="AAX85" s="137"/>
      <c r="AAY85" s="137"/>
      <c r="AAZ85" s="137"/>
      <c r="ABA85" s="137"/>
      <c r="ABB85" s="137"/>
      <c r="ABC85" s="137"/>
      <c r="ABD85" s="137"/>
      <c r="ABE85" s="137"/>
      <c r="ABF85" s="137"/>
      <c r="ABG85" s="137"/>
      <c r="ABH85" s="137"/>
      <c r="ABI85" s="137"/>
      <c r="ABJ85" s="137"/>
      <c r="ABK85" s="137"/>
      <c r="ABL85" s="137"/>
      <c r="ABM85" s="137"/>
      <c r="ABN85" s="137"/>
      <c r="ABO85" s="137"/>
      <c r="ABP85" s="137"/>
      <c r="ABQ85" s="137"/>
      <c r="ABR85" s="137"/>
      <c r="ABS85" s="137"/>
      <c r="ABT85" s="137"/>
      <c r="ABU85" s="137"/>
      <c r="ABV85" s="137"/>
      <c r="ABW85" s="137"/>
      <c r="ABX85" s="137"/>
      <c r="ABY85" s="137"/>
      <c r="ABZ85" s="137"/>
      <c r="ACA85" s="137"/>
      <c r="ACB85" s="137"/>
      <c r="ACC85" s="137"/>
      <c r="ACD85" s="137"/>
      <c r="ACE85" s="137"/>
      <c r="ACF85" s="137"/>
      <c r="ACG85" s="137"/>
      <c r="ACH85" s="137"/>
      <c r="ACI85" s="137"/>
      <c r="ACJ85" s="137"/>
      <c r="ACK85" s="137"/>
      <c r="ACL85" s="137"/>
      <c r="ACM85" s="137"/>
      <c r="ACN85" s="137"/>
      <c r="ACO85" s="137"/>
      <c r="ACP85" s="137"/>
      <c r="ACQ85" s="137"/>
      <c r="ACR85" s="137"/>
      <c r="ACS85" s="137"/>
      <c r="ACT85" s="137"/>
      <c r="ACU85" s="137"/>
      <c r="ACV85" s="137"/>
      <c r="ACW85" s="137"/>
      <c r="ACX85" s="137"/>
      <c r="ACY85" s="137"/>
      <c r="ACZ85" s="137"/>
      <c r="ADA85" s="137"/>
      <c r="ADB85" s="137"/>
      <c r="ADC85" s="137"/>
      <c r="ADD85" s="137"/>
      <c r="ADE85" s="137"/>
      <c r="ADF85" s="137"/>
      <c r="ADG85" s="137"/>
      <c r="ADH85" s="137"/>
      <c r="ADI85" s="137"/>
      <c r="ADJ85" s="137"/>
      <c r="ADK85" s="137"/>
      <c r="ADL85" s="137"/>
      <c r="ADM85" s="137"/>
      <c r="ADN85" s="137"/>
      <c r="ADO85" s="137"/>
      <c r="ADP85" s="137"/>
      <c r="ADQ85" s="137"/>
      <c r="ADR85" s="137"/>
      <c r="ADS85" s="137"/>
      <c r="ADT85" s="137"/>
      <c r="ADU85" s="137"/>
      <c r="ADV85" s="137"/>
      <c r="ADW85" s="137"/>
      <c r="ADX85" s="137"/>
      <c r="ADY85" s="137"/>
      <c r="ADZ85" s="137"/>
      <c r="AEA85" s="137"/>
      <c r="AEB85" s="137"/>
      <c r="AEC85" s="137"/>
      <c r="AED85" s="137"/>
      <c r="AEE85" s="137"/>
      <c r="AEF85" s="137"/>
      <c r="AEG85" s="137"/>
      <c r="AEH85" s="137"/>
      <c r="AEI85" s="137"/>
      <c r="AEJ85" s="137"/>
      <c r="AEK85" s="137"/>
      <c r="AEL85" s="137"/>
      <c r="AEM85" s="137"/>
      <c r="AEN85" s="137"/>
      <c r="AEO85" s="137"/>
      <c r="AEP85" s="137"/>
      <c r="AEQ85" s="137"/>
      <c r="AER85" s="137"/>
      <c r="AES85" s="137"/>
      <c r="AET85" s="137"/>
      <c r="AEU85" s="137"/>
      <c r="AEV85" s="137"/>
      <c r="AEW85" s="137"/>
      <c r="AEX85" s="137"/>
      <c r="AEY85" s="137"/>
      <c r="AEZ85" s="137"/>
      <c r="AFA85" s="137"/>
      <c r="AFB85" s="137"/>
      <c r="AFC85" s="137"/>
      <c r="AFD85" s="137"/>
      <c r="AFE85" s="137"/>
      <c r="AFF85" s="137"/>
      <c r="AFG85" s="137"/>
      <c r="AFH85" s="137"/>
      <c r="AFI85" s="137"/>
      <c r="AFJ85" s="137"/>
      <c r="AFK85" s="137"/>
      <c r="AFL85" s="137"/>
      <c r="AFM85" s="137"/>
      <c r="AFN85" s="137"/>
      <c r="AFO85" s="137"/>
      <c r="AFP85" s="137"/>
      <c r="AFQ85" s="137"/>
      <c r="AFR85" s="137"/>
      <c r="AFS85" s="137"/>
      <c r="AFT85" s="137"/>
      <c r="AFU85" s="137"/>
      <c r="AFV85" s="137"/>
      <c r="AFW85" s="137"/>
      <c r="AFX85" s="137"/>
      <c r="AFY85" s="137"/>
      <c r="AFZ85" s="137"/>
      <c r="AGA85" s="137"/>
      <c r="AGB85" s="137"/>
      <c r="AGC85" s="137"/>
      <c r="AGD85" s="137"/>
      <c r="AGE85" s="137"/>
      <c r="AGF85" s="137"/>
      <c r="AGG85" s="137"/>
      <c r="AGH85" s="137"/>
      <c r="AGI85" s="137"/>
      <c r="AGJ85" s="137"/>
      <c r="AGK85" s="137"/>
      <c r="AGL85" s="137"/>
      <c r="AGM85" s="137"/>
      <c r="AGN85" s="137"/>
      <c r="AGO85" s="137"/>
      <c r="AGP85" s="137"/>
      <c r="AGQ85" s="137"/>
      <c r="AGR85" s="137"/>
      <c r="AGS85" s="137"/>
      <c r="AGT85" s="137"/>
      <c r="AGU85" s="137"/>
      <c r="AGV85" s="137"/>
      <c r="AGW85" s="137"/>
      <c r="AGX85" s="137"/>
      <c r="AGY85" s="137"/>
      <c r="AGZ85" s="137"/>
      <c r="AHA85" s="137"/>
      <c r="AHB85" s="137"/>
      <c r="AHC85" s="137"/>
      <c r="AHD85" s="137"/>
      <c r="AHE85" s="137"/>
      <c r="AHF85" s="137"/>
      <c r="AHG85" s="137"/>
      <c r="AHH85" s="137"/>
      <c r="AHI85" s="137"/>
      <c r="AHJ85" s="137"/>
      <c r="AHK85" s="137"/>
      <c r="AHL85" s="137"/>
      <c r="AHM85" s="137"/>
      <c r="AHN85" s="137"/>
      <c r="AHO85" s="137"/>
      <c r="AHP85" s="137"/>
      <c r="AHQ85" s="137"/>
      <c r="AHR85" s="137"/>
      <c r="AHS85" s="137"/>
      <c r="AHT85" s="137"/>
      <c r="AHU85" s="137"/>
      <c r="AHV85" s="137"/>
      <c r="AHW85" s="137"/>
      <c r="AHX85" s="137"/>
      <c r="AHY85" s="137"/>
      <c r="AHZ85" s="137"/>
      <c r="AIA85" s="137"/>
      <c r="AIB85" s="137"/>
      <c r="AIC85" s="137"/>
      <c r="AID85" s="137"/>
      <c r="AIE85" s="137"/>
      <c r="AIF85" s="137"/>
      <c r="AIG85" s="137"/>
      <c r="AIH85" s="137"/>
      <c r="AII85" s="137"/>
      <c r="AIJ85" s="137"/>
      <c r="AIK85" s="137"/>
      <c r="AIL85" s="137"/>
      <c r="AIM85" s="137"/>
      <c r="AIN85" s="137"/>
      <c r="AIO85" s="137"/>
      <c r="AIP85" s="137"/>
      <c r="AIQ85" s="137"/>
      <c r="AIR85" s="137"/>
      <c r="AIS85" s="137"/>
      <c r="AIT85" s="137"/>
      <c r="AIU85" s="137"/>
      <c r="AIV85" s="137"/>
      <c r="AIW85" s="137"/>
      <c r="AIX85" s="137"/>
      <c r="AIY85" s="137"/>
      <c r="AIZ85" s="137"/>
      <c r="AJA85" s="137"/>
      <c r="AJB85" s="137"/>
      <c r="AJC85" s="137"/>
      <c r="AJD85" s="137"/>
      <c r="AJE85" s="137"/>
      <c r="AJF85" s="137"/>
      <c r="AJG85" s="137"/>
      <c r="AJH85" s="137"/>
      <c r="AJI85" s="137"/>
      <c r="AJJ85" s="137"/>
      <c r="AJK85" s="137"/>
      <c r="AJL85" s="137"/>
      <c r="AJM85" s="137"/>
      <c r="AJN85" s="137"/>
      <c r="AJO85" s="137"/>
      <c r="AJP85" s="137"/>
      <c r="AJQ85" s="137"/>
      <c r="AJR85" s="137"/>
      <c r="AJS85" s="137"/>
      <c r="AJT85" s="137"/>
      <c r="AJU85" s="137"/>
      <c r="AJV85" s="137"/>
      <c r="AJW85" s="137"/>
      <c r="AJX85" s="137"/>
      <c r="AJY85" s="137"/>
      <c r="AJZ85" s="137"/>
      <c r="AKA85" s="137"/>
      <c r="AKB85" s="137"/>
      <c r="AKC85" s="137"/>
      <c r="AKD85" s="137"/>
      <c r="AKE85" s="137"/>
      <c r="AKF85" s="137"/>
      <c r="AKG85" s="137"/>
      <c r="AKH85" s="137"/>
      <c r="AKI85" s="137"/>
      <c r="AKJ85" s="137"/>
      <c r="AKK85" s="137"/>
      <c r="AKL85" s="137"/>
      <c r="AKM85" s="137"/>
      <c r="AKN85" s="137"/>
      <c r="AKO85" s="137"/>
      <c r="AKP85" s="137"/>
      <c r="AKQ85" s="137"/>
      <c r="AKR85" s="137"/>
      <c r="AKS85" s="137"/>
      <c r="AKT85" s="137"/>
      <c r="AKU85" s="137"/>
      <c r="AKV85" s="137"/>
      <c r="AKW85" s="137"/>
      <c r="AKX85" s="137"/>
      <c r="AKY85" s="137"/>
      <c r="AKZ85" s="137"/>
      <c r="ALA85" s="137"/>
      <c r="ALB85" s="137"/>
      <c r="ALC85" s="137"/>
      <c r="ALD85" s="137"/>
      <c r="ALE85" s="137"/>
      <c r="ALF85" s="137"/>
      <c r="ALG85" s="137"/>
      <c r="ALH85" s="137"/>
      <c r="ALI85" s="137"/>
      <c r="ALJ85" s="137"/>
      <c r="ALK85" s="137"/>
      <c r="ALL85" s="137"/>
      <c r="ALM85" s="137"/>
      <c r="ALN85" s="137"/>
      <c r="ALO85" s="137"/>
      <c r="ALP85" s="137"/>
      <c r="ALQ85" s="137"/>
      <c r="ALR85" s="137"/>
      <c r="ALS85" s="137"/>
      <c r="ALT85" s="137"/>
      <c r="ALU85" s="137"/>
      <c r="ALV85" s="137"/>
      <c r="ALW85" s="137"/>
      <c r="ALX85" s="137"/>
      <c r="ALY85" s="137"/>
    </row>
    <row r="86" spans="1:1013" ht="45.75" customHeight="1" x14ac:dyDescent="0.25">
      <c r="A86" s="71" t="s">
        <v>41</v>
      </c>
      <c r="B86" s="71" t="s">
        <v>42</v>
      </c>
      <c r="C86" s="71" t="s">
        <v>65</v>
      </c>
      <c r="D86" s="74" t="s">
        <v>203</v>
      </c>
      <c r="E86" s="73">
        <v>70000</v>
      </c>
      <c r="F86" s="73"/>
      <c r="G86" s="73"/>
      <c r="H86" s="73">
        <f>E86-F86</f>
        <v>70000</v>
      </c>
      <c r="I86" s="75"/>
    </row>
    <row r="87" spans="1:1013" ht="52.5" customHeight="1" x14ac:dyDescent="0.25">
      <c r="A87" s="71" t="s">
        <v>41</v>
      </c>
      <c r="B87" s="71" t="s">
        <v>42</v>
      </c>
      <c r="C87" s="71" t="s">
        <v>65</v>
      </c>
      <c r="D87" s="72" t="s">
        <v>76</v>
      </c>
      <c r="E87" s="73">
        <v>250000</v>
      </c>
      <c r="F87" s="73"/>
      <c r="G87" s="73"/>
      <c r="H87" s="73">
        <v>250000</v>
      </c>
      <c r="I87" s="73"/>
    </row>
    <row r="88" spans="1:1013" s="461" customFormat="1" ht="127.7" customHeight="1" x14ac:dyDescent="0.25">
      <c r="A88" s="455" t="s">
        <v>41</v>
      </c>
      <c r="B88" s="455" t="s">
        <v>42</v>
      </c>
      <c r="C88" s="455" t="s">
        <v>65</v>
      </c>
      <c r="D88" s="456" t="s">
        <v>77</v>
      </c>
      <c r="E88" s="457">
        <v>432673.52</v>
      </c>
      <c r="F88" s="457">
        <v>300000</v>
      </c>
      <c r="G88" s="457">
        <f t="shared" si="0"/>
        <v>300000</v>
      </c>
      <c r="H88" s="457">
        <f>E88-F88</f>
        <v>132673.52000000002</v>
      </c>
      <c r="I88" s="45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  <c r="U88" s="137"/>
      <c r="V88" s="137"/>
      <c r="W88" s="137"/>
      <c r="X88" s="137"/>
      <c r="Y88" s="137"/>
      <c r="Z88" s="137"/>
      <c r="AA88" s="137"/>
      <c r="AB88" s="137"/>
      <c r="AC88" s="137"/>
      <c r="AD88" s="137"/>
      <c r="AE88" s="137"/>
      <c r="AF88" s="137"/>
      <c r="AG88" s="137"/>
      <c r="AH88" s="137"/>
      <c r="AI88" s="137"/>
      <c r="AJ88" s="137"/>
      <c r="AK88" s="137"/>
      <c r="AL88" s="137"/>
      <c r="AM88" s="137"/>
      <c r="AN88" s="137"/>
      <c r="AO88" s="137"/>
      <c r="AP88" s="137"/>
      <c r="AQ88" s="137"/>
      <c r="AR88" s="137"/>
      <c r="AS88" s="137"/>
      <c r="AT88" s="137"/>
      <c r="AU88" s="137"/>
      <c r="AV88" s="137"/>
      <c r="AW88" s="137"/>
      <c r="AX88" s="137"/>
      <c r="AY88" s="137"/>
      <c r="AZ88" s="137"/>
      <c r="BA88" s="137"/>
      <c r="BB88" s="137"/>
      <c r="BC88" s="137"/>
      <c r="BD88" s="137"/>
      <c r="BE88" s="137"/>
      <c r="BF88" s="137"/>
      <c r="BG88" s="137"/>
      <c r="BH88" s="137"/>
      <c r="BI88" s="137"/>
      <c r="BJ88" s="137"/>
      <c r="BK88" s="137"/>
      <c r="BL88" s="137"/>
      <c r="BM88" s="137"/>
      <c r="BN88" s="137"/>
      <c r="BO88" s="137"/>
      <c r="BP88" s="137"/>
      <c r="BQ88" s="137"/>
      <c r="BR88" s="137"/>
      <c r="BS88" s="137"/>
      <c r="BT88" s="137"/>
      <c r="BU88" s="137"/>
      <c r="BV88" s="137"/>
      <c r="BW88" s="137"/>
      <c r="BX88" s="137"/>
      <c r="BY88" s="137"/>
      <c r="BZ88" s="137"/>
      <c r="CA88" s="137"/>
      <c r="CB88" s="137"/>
      <c r="CC88" s="137"/>
      <c r="CD88" s="137"/>
      <c r="CE88" s="137"/>
      <c r="CF88" s="137"/>
      <c r="CG88" s="137"/>
      <c r="CH88" s="137"/>
      <c r="CI88" s="137"/>
      <c r="CJ88" s="137"/>
      <c r="CK88" s="137"/>
      <c r="CL88" s="137"/>
      <c r="CM88" s="137"/>
      <c r="CN88" s="137"/>
      <c r="CO88" s="137"/>
      <c r="CP88" s="137"/>
      <c r="CQ88" s="137"/>
      <c r="CR88" s="137"/>
      <c r="CS88" s="137"/>
      <c r="CT88" s="137"/>
      <c r="CU88" s="137"/>
      <c r="CV88" s="137"/>
      <c r="CW88" s="137"/>
      <c r="CX88" s="137"/>
      <c r="CY88" s="137"/>
      <c r="CZ88" s="137"/>
      <c r="DA88" s="137"/>
      <c r="DB88" s="137"/>
      <c r="DC88" s="137"/>
      <c r="DD88" s="137"/>
      <c r="DE88" s="137"/>
      <c r="DF88" s="137"/>
      <c r="DG88" s="137"/>
      <c r="DH88" s="137"/>
      <c r="DI88" s="137"/>
      <c r="DJ88" s="137"/>
      <c r="DK88" s="137"/>
      <c r="DL88" s="137"/>
      <c r="DM88" s="137"/>
      <c r="DN88" s="137"/>
      <c r="DO88" s="137"/>
      <c r="DP88" s="137"/>
      <c r="DQ88" s="137"/>
      <c r="DR88" s="137"/>
      <c r="DS88" s="137"/>
      <c r="DT88" s="137"/>
      <c r="DU88" s="137"/>
      <c r="DV88" s="137"/>
      <c r="DW88" s="137"/>
      <c r="DX88" s="137"/>
      <c r="DY88" s="137"/>
      <c r="DZ88" s="137"/>
      <c r="EA88" s="137"/>
      <c r="EB88" s="137"/>
      <c r="EC88" s="137"/>
      <c r="ED88" s="137"/>
      <c r="EE88" s="137"/>
      <c r="EF88" s="137"/>
      <c r="EG88" s="137"/>
      <c r="EH88" s="137"/>
      <c r="EI88" s="137"/>
      <c r="EJ88" s="137"/>
      <c r="EK88" s="137"/>
      <c r="EL88" s="137"/>
      <c r="EM88" s="137"/>
      <c r="EN88" s="137"/>
      <c r="EO88" s="137"/>
      <c r="EP88" s="137"/>
      <c r="EQ88" s="137"/>
      <c r="ER88" s="137"/>
      <c r="ES88" s="137"/>
      <c r="ET88" s="137"/>
      <c r="EU88" s="137"/>
      <c r="EV88" s="137"/>
      <c r="EW88" s="137"/>
      <c r="EX88" s="137"/>
      <c r="EY88" s="137"/>
      <c r="EZ88" s="137"/>
      <c r="FA88" s="137"/>
      <c r="FB88" s="137"/>
      <c r="FC88" s="137"/>
      <c r="FD88" s="137"/>
      <c r="FE88" s="137"/>
      <c r="FF88" s="137"/>
      <c r="FG88" s="137"/>
      <c r="FH88" s="137"/>
      <c r="FI88" s="137"/>
      <c r="FJ88" s="137"/>
      <c r="FK88" s="137"/>
      <c r="FL88" s="137"/>
      <c r="FM88" s="137"/>
      <c r="FN88" s="137"/>
      <c r="FO88" s="137"/>
      <c r="FP88" s="137"/>
      <c r="FQ88" s="137"/>
      <c r="FR88" s="137"/>
      <c r="FS88" s="137"/>
      <c r="FT88" s="137"/>
      <c r="FU88" s="137"/>
      <c r="FV88" s="137"/>
      <c r="FW88" s="137"/>
      <c r="FX88" s="137"/>
      <c r="FY88" s="137"/>
      <c r="FZ88" s="137"/>
      <c r="GA88" s="137"/>
      <c r="GB88" s="137"/>
      <c r="GC88" s="137"/>
      <c r="GD88" s="137"/>
      <c r="GE88" s="137"/>
      <c r="GF88" s="137"/>
      <c r="GG88" s="137"/>
      <c r="GH88" s="137"/>
      <c r="GI88" s="137"/>
      <c r="GJ88" s="137"/>
      <c r="GK88" s="137"/>
      <c r="GL88" s="137"/>
      <c r="GM88" s="137"/>
      <c r="GN88" s="137"/>
      <c r="GO88" s="137"/>
      <c r="GP88" s="137"/>
      <c r="GQ88" s="137"/>
      <c r="GR88" s="137"/>
      <c r="GS88" s="137"/>
      <c r="GT88" s="137"/>
      <c r="GU88" s="137"/>
      <c r="GV88" s="137"/>
      <c r="GW88" s="137"/>
      <c r="GX88" s="137"/>
      <c r="GY88" s="137"/>
      <c r="GZ88" s="137"/>
      <c r="HA88" s="137"/>
      <c r="HB88" s="137"/>
      <c r="HC88" s="137"/>
      <c r="HD88" s="137"/>
      <c r="HE88" s="137"/>
      <c r="HF88" s="137"/>
      <c r="HG88" s="137"/>
      <c r="HH88" s="137"/>
      <c r="HI88" s="137"/>
      <c r="HJ88" s="137"/>
      <c r="HK88" s="137"/>
      <c r="HL88" s="137"/>
      <c r="HM88" s="137"/>
      <c r="HN88" s="137"/>
      <c r="HO88" s="137"/>
      <c r="HP88" s="137"/>
      <c r="HQ88" s="137"/>
      <c r="HR88" s="137"/>
      <c r="HS88" s="137"/>
      <c r="HT88" s="137"/>
      <c r="HU88" s="137"/>
      <c r="HV88" s="137"/>
      <c r="HW88" s="137"/>
      <c r="HX88" s="137"/>
      <c r="HY88" s="137"/>
      <c r="HZ88" s="137"/>
      <c r="IA88" s="137"/>
      <c r="IB88" s="137"/>
      <c r="IC88" s="137"/>
      <c r="ID88" s="137"/>
      <c r="IE88" s="137"/>
      <c r="IF88" s="137"/>
      <c r="IG88" s="137"/>
      <c r="IH88" s="137"/>
      <c r="II88" s="137"/>
      <c r="IJ88" s="137"/>
      <c r="IK88" s="137"/>
      <c r="IL88" s="137"/>
      <c r="IM88" s="137"/>
      <c r="IN88" s="137"/>
      <c r="IO88" s="137"/>
      <c r="IP88" s="137"/>
      <c r="IQ88" s="137"/>
      <c r="IR88" s="137"/>
      <c r="IS88" s="137"/>
      <c r="IT88" s="137"/>
      <c r="IU88" s="137"/>
      <c r="IV88" s="137"/>
      <c r="IW88" s="137"/>
      <c r="IX88" s="137"/>
      <c r="IY88" s="137"/>
      <c r="IZ88" s="137"/>
      <c r="JA88" s="137"/>
      <c r="JB88" s="137"/>
      <c r="JC88" s="137"/>
      <c r="JD88" s="137"/>
      <c r="JE88" s="137"/>
      <c r="JF88" s="137"/>
      <c r="JG88" s="137"/>
      <c r="JH88" s="137"/>
      <c r="JI88" s="137"/>
      <c r="JJ88" s="137"/>
      <c r="JK88" s="137"/>
      <c r="JL88" s="137"/>
      <c r="JM88" s="137"/>
      <c r="JN88" s="137"/>
      <c r="JO88" s="137"/>
      <c r="JP88" s="137"/>
      <c r="JQ88" s="137"/>
      <c r="JR88" s="137"/>
      <c r="JS88" s="137"/>
      <c r="JT88" s="137"/>
      <c r="JU88" s="137"/>
      <c r="JV88" s="137"/>
      <c r="JW88" s="137"/>
      <c r="JX88" s="137"/>
      <c r="JY88" s="137"/>
      <c r="JZ88" s="137"/>
      <c r="KA88" s="137"/>
      <c r="KB88" s="137"/>
      <c r="KC88" s="137"/>
      <c r="KD88" s="137"/>
      <c r="KE88" s="137"/>
      <c r="KF88" s="137"/>
      <c r="KG88" s="137"/>
      <c r="KH88" s="137"/>
      <c r="KI88" s="137"/>
      <c r="KJ88" s="137"/>
      <c r="KK88" s="137"/>
      <c r="KL88" s="137"/>
      <c r="KM88" s="137"/>
      <c r="KN88" s="137"/>
      <c r="KO88" s="137"/>
      <c r="KP88" s="137"/>
      <c r="KQ88" s="137"/>
      <c r="KR88" s="137"/>
      <c r="KS88" s="137"/>
      <c r="KT88" s="137"/>
      <c r="KU88" s="137"/>
      <c r="KV88" s="137"/>
      <c r="KW88" s="137"/>
      <c r="KX88" s="137"/>
      <c r="KY88" s="137"/>
      <c r="KZ88" s="137"/>
      <c r="LA88" s="137"/>
      <c r="LB88" s="137"/>
      <c r="LC88" s="137"/>
      <c r="LD88" s="137"/>
      <c r="LE88" s="137"/>
      <c r="LF88" s="137"/>
      <c r="LG88" s="137"/>
      <c r="LH88" s="137"/>
      <c r="LI88" s="137"/>
      <c r="LJ88" s="137"/>
      <c r="LK88" s="137"/>
      <c r="LL88" s="137"/>
      <c r="LM88" s="137"/>
      <c r="LN88" s="137"/>
      <c r="LO88" s="137"/>
      <c r="LP88" s="137"/>
      <c r="LQ88" s="137"/>
      <c r="LR88" s="137"/>
      <c r="LS88" s="137"/>
      <c r="LT88" s="137"/>
      <c r="LU88" s="137"/>
      <c r="LV88" s="137"/>
      <c r="LW88" s="137"/>
      <c r="LX88" s="137"/>
      <c r="LY88" s="137"/>
      <c r="LZ88" s="137"/>
      <c r="MA88" s="137"/>
      <c r="MB88" s="137"/>
      <c r="MC88" s="137"/>
      <c r="MD88" s="137"/>
      <c r="ME88" s="137"/>
      <c r="MF88" s="137"/>
      <c r="MG88" s="137"/>
      <c r="MH88" s="137"/>
      <c r="MI88" s="137"/>
      <c r="MJ88" s="137"/>
      <c r="MK88" s="137"/>
      <c r="ML88" s="137"/>
      <c r="MM88" s="137"/>
      <c r="MN88" s="137"/>
      <c r="MO88" s="137"/>
      <c r="MP88" s="137"/>
      <c r="MQ88" s="137"/>
      <c r="MR88" s="137"/>
      <c r="MS88" s="137"/>
      <c r="MT88" s="137"/>
      <c r="MU88" s="137"/>
      <c r="MV88" s="137"/>
      <c r="MW88" s="137"/>
      <c r="MX88" s="137"/>
      <c r="MY88" s="137"/>
      <c r="MZ88" s="137"/>
      <c r="NA88" s="137"/>
      <c r="NB88" s="137"/>
      <c r="NC88" s="137"/>
      <c r="ND88" s="137"/>
      <c r="NE88" s="137"/>
      <c r="NF88" s="137"/>
      <c r="NG88" s="137"/>
      <c r="NH88" s="137"/>
      <c r="NI88" s="137"/>
      <c r="NJ88" s="137"/>
      <c r="NK88" s="137"/>
      <c r="NL88" s="137"/>
      <c r="NM88" s="137"/>
      <c r="NN88" s="137"/>
      <c r="NO88" s="137"/>
      <c r="NP88" s="137"/>
      <c r="NQ88" s="137"/>
      <c r="NR88" s="137"/>
      <c r="NS88" s="137"/>
      <c r="NT88" s="137"/>
      <c r="NU88" s="137"/>
      <c r="NV88" s="137"/>
      <c r="NW88" s="137"/>
      <c r="NX88" s="137"/>
      <c r="NY88" s="137"/>
      <c r="NZ88" s="137"/>
      <c r="OA88" s="137"/>
      <c r="OB88" s="137"/>
      <c r="OC88" s="137"/>
      <c r="OD88" s="137"/>
      <c r="OE88" s="137"/>
      <c r="OF88" s="137"/>
      <c r="OG88" s="137"/>
      <c r="OH88" s="137"/>
      <c r="OI88" s="137"/>
      <c r="OJ88" s="137"/>
      <c r="OK88" s="137"/>
      <c r="OL88" s="137"/>
      <c r="OM88" s="137"/>
      <c r="ON88" s="137"/>
      <c r="OO88" s="137"/>
      <c r="OP88" s="137"/>
      <c r="OQ88" s="137"/>
      <c r="OR88" s="137"/>
      <c r="OS88" s="137"/>
      <c r="OT88" s="137"/>
      <c r="OU88" s="137"/>
      <c r="OV88" s="137"/>
      <c r="OW88" s="137"/>
      <c r="OX88" s="137"/>
      <c r="OY88" s="137"/>
      <c r="OZ88" s="137"/>
      <c r="PA88" s="137"/>
      <c r="PB88" s="137"/>
      <c r="PC88" s="137"/>
      <c r="PD88" s="137"/>
      <c r="PE88" s="137"/>
      <c r="PF88" s="137"/>
      <c r="PG88" s="137"/>
      <c r="PH88" s="137"/>
      <c r="PI88" s="137"/>
      <c r="PJ88" s="137"/>
      <c r="PK88" s="137"/>
      <c r="PL88" s="137"/>
      <c r="PM88" s="137"/>
      <c r="PN88" s="137"/>
      <c r="PO88" s="137"/>
      <c r="PP88" s="137"/>
      <c r="PQ88" s="137"/>
      <c r="PR88" s="137"/>
      <c r="PS88" s="137"/>
      <c r="PT88" s="137"/>
      <c r="PU88" s="137"/>
      <c r="PV88" s="137"/>
      <c r="PW88" s="137"/>
      <c r="PX88" s="137"/>
      <c r="PY88" s="137"/>
      <c r="PZ88" s="137"/>
      <c r="QA88" s="137"/>
      <c r="QB88" s="137"/>
      <c r="QC88" s="137"/>
      <c r="QD88" s="137"/>
      <c r="QE88" s="137"/>
      <c r="QF88" s="137"/>
      <c r="QG88" s="137"/>
      <c r="QH88" s="137"/>
      <c r="QI88" s="137"/>
      <c r="QJ88" s="137"/>
      <c r="QK88" s="137"/>
      <c r="QL88" s="137"/>
      <c r="QM88" s="137"/>
      <c r="QN88" s="137"/>
      <c r="QO88" s="137"/>
      <c r="QP88" s="137"/>
      <c r="QQ88" s="137"/>
      <c r="QR88" s="137"/>
      <c r="QS88" s="137"/>
      <c r="QT88" s="137"/>
      <c r="QU88" s="137"/>
      <c r="QV88" s="137"/>
      <c r="QW88" s="137"/>
      <c r="QX88" s="137"/>
      <c r="QY88" s="137"/>
      <c r="QZ88" s="137"/>
      <c r="RA88" s="137"/>
      <c r="RB88" s="137"/>
      <c r="RC88" s="137"/>
      <c r="RD88" s="137"/>
      <c r="RE88" s="137"/>
      <c r="RF88" s="137"/>
      <c r="RG88" s="137"/>
      <c r="RH88" s="137"/>
      <c r="RI88" s="137"/>
      <c r="RJ88" s="137"/>
      <c r="RK88" s="137"/>
      <c r="RL88" s="137"/>
      <c r="RM88" s="137"/>
      <c r="RN88" s="137"/>
      <c r="RO88" s="137"/>
      <c r="RP88" s="137"/>
      <c r="RQ88" s="137"/>
      <c r="RR88" s="137"/>
      <c r="RS88" s="137"/>
      <c r="RT88" s="137"/>
      <c r="RU88" s="137"/>
      <c r="RV88" s="137"/>
      <c r="RW88" s="137"/>
      <c r="RX88" s="137"/>
      <c r="RY88" s="137"/>
      <c r="RZ88" s="137"/>
      <c r="SA88" s="137"/>
      <c r="SB88" s="137"/>
      <c r="SC88" s="137"/>
      <c r="SD88" s="137"/>
      <c r="SE88" s="137"/>
      <c r="SF88" s="137"/>
      <c r="SG88" s="137"/>
      <c r="SH88" s="137"/>
      <c r="SI88" s="137"/>
      <c r="SJ88" s="137"/>
      <c r="SK88" s="137"/>
      <c r="SL88" s="137"/>
      <c r="SM88" s="137"/>
      <c r="SN88" s="137"/>
      <c r="SO88" s="137"/>
      <c r="SP88" s="137"/>
      <c r="SQ88" s="137"/>
      <c r="SR88" s="137"/>
      <c r="SS88" s="137"/>
      <c r="ST88" s="137"/>
      <c r="SU88" s="137"/>
      <c r="SV88" s="137"/>
      <c r="SW88" s="137"/>
      <c r="SX88" s="137"/>
      <c r="SY88" s="137"/>
      <c r="SZ88" s="137"/>
      <c r="TA88" s="137"/>
      <c r="TB88" s="137"/>
      <c r="TC88" s="137"/>
      <c r="TD88" s="137"/>
      <c r="TE88" s="137"/>
      <c r="TF88" s="137"/>
      <c r="TG88" s="137"/>
      <c r="TH88" s="137"/>
      <c r="TI88" s="137"/>
      <c r="TJ88" s="137"/>
      <c r="TK88" s="137"/>
      <c r="TL88" s="137"/>
      <c r="TM88" s="137"/>
      <c r="TN88" s="137"/>
      <c r="TO88" s="137"/>
      <c r="TP88" s="137"/>
      <c r="TQ88" s="137"/>
      <c r="TR88" s="137"/>
      <c r="TS88" s="137"/>
      <c r="TT88" s="137"/>
      <c r="TU88" s="137"/>
      <c r="TV88" s="137"/>
      <c r="TW88" s="137"/>
      <c r="TX88" s="137"/>
      <c r="TY88" s="137"/>
      <c r="TZ88" s="137"/>
      <c r="UA88" s="137"/>
      <c r="UB88" s="137"/>
      <c r="UC88" s="137"/>
      <c r="UD88" s="137"/>
      <c r="UE88" s="137"/>
      <c r="UF88" s="137"/>
      <c r="UG88" s="137"/>
      <c r="UH88" s="137"/>
      <c r="UI88" s="137"/>
      <c r="UJ88" s="137"/>
      <c r="UK88" s="137"/>
      <c r="UL88" s="137"/>
      <c r="UM88" s="137"/>
      <c r="UN88" s="137"/>
      <c r="UO88" s="137"/>
      <c r="UP88" s="137"/>
      <c r="UQ88" s="137"/>
      <c r="UR88" s="137"/>
      <c r="US88" s="137"/>
      <c r="UT88" s="137"/>
      <c r="UU88" s="137"/>
      <c r="UV88" s="137"/>
      <c r="UW88" s="137"/>
      <c r="UX88" s="137"/>
      <c r="UY88" s="137"/>
      <c r="UZ88" s="137"/>
      <c r="VA88" s="137"/>
      <c r="VB88" s="137"/>
      <c r="VC88" s="137"/>
      <c r="VD88" s="137"/>
      <c r="VE88" s="137"/>
      <c r="VF88" s="137"/>
      <c r="VG88" s="137"/>
      <c r="VH88" s="137"/>
      <c r="VI88" s="137"/>
      <c r="VJ88" s="137"/>
      <c r="VK88" s="137"/>
      <c r="VL88" s="137"/>
      <c r="VM88" s="137"/>
      <c r="VN88" s="137"/>
      <c r="VO88" s="137"/>
      <c r="VP88" s="137"/>
      <c r="VQ88" s="137"/>
      <c r="VR88" s="137"/>
      <c r="VS88" s="137"/>
      <c r="VT88" s="137"/>
      <c r="VU88" s="137"/>
      <c r="VV88" s="137"/>
      <c r="VW88" s="137"/>
      <c r="VX88" s="137"/>
      <c r="VY88" s="137"/>
      <c r="VZ88" s="137"/>
      <c r="WA88" s="137"/>
      <c r="WB88" s="137"/>
      <c r="WC88" s="137"/>
      <c r="WD88" s="137"/>
      <c r="WE88" s="137"/>
      <c r="WF88" s="137"/>
      <c r="WG88" s="137"/>
      <c r="WH88" s="137"/>
      <c r="WI88" s="137"/>
      <c r="WJ88" s="137"/>
      <c r="WK88" s="137"/>
      <c r="WL88" s="137"/>
      <c r="WM88" s="137"/>
      <c r="WN88" s="137"/>
      <c r="WO88" s="137"/>
      <c r="WP88" s="137"/>
      <c r="WQ88" s="137"/>
      <c r="WR88" s="137"/>
      <c r="WS88" s="137"/>
      <c r="WT88" s="137"/>
      <c r="WU88" s="137"/>
      <c r="WV88" s="137"/>
      <c r="WW88" s="137"/>
      <c r="WX88" s="137"/>
      <c r="WY88" s="137"/>
      <c r="WZ88" s="137"/>
      <c r="XA88" s="137"/>
      <c r="XB88" s="137"/>
      <c r="XC88" s="137"/>
      <c r="XD88" s="137"/>
      <c r="XE88" s="137"/>
      <c r="XF88" s="137"/>
      <c r="XG88" s="137"/>
      <c r="XH88" s="137"/>
      <c r="XI88" s="137"/>
      <c r="XJ88" s="137"/>
      <c r="XK88" s="137"/>
      <c r="XL88" s="137"/>
      <c r="XM88" s="137"/>
      <c r="XN88" s="137"/>
      <c r="XO88" s="137"/>
      <c r="XP88" s="137"/>
      <c r="XQ88" s="137"/>
      <c r="XR88" s="137"/>
      <c r="XS88" s="137"/>
      <c r="XT88" s="137"/>
      <c r="XU88" s="137"/>
      <c r="XV88" s="137"/>
      <c r="XW88" s="137"/>
      <c r="XX88" s="137"/>
      <c r="XY88" s="137"/>
      <c r="XZ88" s="137"/>
      <c r="YA88" s="137"/>
      <c r="YB88" s="137"/>
      <c r="YC88" s="137"/>
      <c r="YD88" s="137"/>
      <c r="YE88" s="137"/>
      <c r="YF88" s="137"/>
      <c r="YG88" s="137"/>
      <c r="YH88" s="137"/>
      <c r="YI88" s="137"/>
      <c r="YJ88" s="137"/>
      <c r="YK88" s="137"/>
      <c r="YL88" s="137"/>
      <c r="YM88" s="137"/>
      <c r="YN88" s="137"/>
      <c r="YO88" s="137"/>
      <c r="YP88" s="137"/>
      <c r="YQ88" s="137"/>
      <c r="YR88" s="137"/>
      <c r="YS88" s="137"/>
      <c r="YT88" s="137"/>
      <c r="YU88" s="137"/>
      <c r="YV88" s="137"/>
      <c r="YW88" s="137"/>
      <c r="YX88" s="137"/>
      <c r="YY88" s="137"/>
      <c r="YZ88" s="137"/>
      <c r="ZA88" s="137"/>
      <c r="ZB88" s="137"/>
      <c r="ZC88" s="137"/>
      <c r="ZD88" s="137"/>
      <c r="ZE88" s="137"/>
      <c r="ZF88" s="137"/>
      <c r="ZG88" s="137"/>
      <c r="ZH88" s="137"/>
      <c r="ZI88" s="137"/>
      <c r="ZJ88" s="137"/>
      <c r="ZK88" s="137"/>
      <c r="ZL88" s="137"/>
      <c r="ZM88" s="137"/>
      <c r="ZN88" s="137"/>
      <c r="ZO88" s="137"/>
      <c r="ZP88" s="137"/>
      <c r="ZQ88" s="137"/>
      <c r="ZR88" s="137"/>
      <c r="ZS88" s="137"/>
      <c r="ZT88" s="137"/>
      <c r="ZU88" s="137"/>
      <c r="ZV88" s="137"/>
      <c r="ZW88" s="137"/>
      <c r="ZX88" s="137"/>
      <c r="ZY88" s="137"/>
      <c r="ZZ88" s="137"/>
      <c r="AAA88" s="137"/>
      <c r="AAB88" s="137"/>
      <c r="AAC88" s="137"/>
      <c r="AAD88" s="137"/>
      <c r="AAE88" s="137"/>
      <c r="AAF88" s="137"/>
      <c r="AAG88" s="137"/>
      <c r="AAH88" s="137"/>
      <c r="AAI88" s="137"/>
      <c r="AAJ88" s="137"/>
      <c r="AAK88" s="137"/>
      <c r="AAL88" s="137"/>
      <c r="AAM88" s="137"/>
      <c r="AAN88" s="137"/>
      <c r="AAO88" s="137"/>
      <c r="AAP88" s="137"/>
      <c r="AAQ88" s="137"/>
      <c r="AAR88" s="137"/>
      <c r="AAS88" s="137"/>
      <c r="AAT88" s="137"/>
      <c r="AAU88" s="137"/>
      <c r="AAV88" s="137"/>
      <c r="AAW88" s="137"/>
      <c r="AAX88" s="137"/>
      <c r="AAY88" s="137"/>
      <c r="AAZ88" s="137"/>
      <c r="ABA88" s="137"/>
      <c r="ABB88" s="137"/>
      <c r="ABC88" s="137"/>
      <c r="ABD88" s="137"/>
      <c r="ABE88" s="137"/>
      <c r="ABF88" s="137"/>
      <c r="ABG88" s="137"/>
      <c r="ABH88" s="137"/>
      <c r="ABI88" s="137"/>
      <c r="ABJ88" s="137"/>
      <c r="ABK88" s="137"/>
      <c r="ABL88" s="137"/>
      <c r="ABM88" s="137"/>
      <c r="ABN88" s="137"/>
      <c r="ABO88" s="137"/>
      <c r="ABP88" s="137"/>
      <c r="ABQ88" s="137"/>
      <c r="ABR88" s="137"/>
      <c r="ABS88" s="137"/>
      <c r="ABT88" s="137"/>
      <c r="ABU88" s="137"/>
      <c r="ABV88" s="137"/>
      <c r="ABW88" s="137"/>
      <c r="ABX88" s="137"/>
      <c r="ABY88" s="137"/>
      <c r="ABZ88" s="137"/>
      <c r="ACA88" s="137"/>
      <c r="ACB88" s="137"/>
      <c r="ACC88" s="137"/>
      <c r="ACD88" s="137"/>
      <c r="ACE88" s="137"/>
      <c r="ACF88" s="137"/>
      <c r="ACG88" s="137"/>
      <c r="ACH88" s="137"/>
      <c r="ACI88" s="137"/>
      <c r="ACJ88" s="137"/>
      <c r="ACK88" s="137"/>
      <c r="ACL88" s="137"/>
      <c r="ACM88" s="137"/>
      <c r="ACN88" s="137"/>
      <c r="ACO88" s="137"/>
      <c r="ACP88" s="137"/>
      <c r="ACQ88" s="137"/>
      <c r="ACR88" s="137"/>
      <c r="ACS88" s="137"/>
      <c r="ACT88" s="137"/>
      <c r="ACU88" s="137"/>
      <c r="ACV88" s="137"/>
      <c r="ACW88" s="137"/>
      <c r="ACX88" s="137"/>
      <c r="ACY88" s="137"/>
      <c r="ACZ88" s="137"/>
      <c r="ADA88" s="137"/>
      <c r="ADB88" s="137"/>
      <c r="ADC88" s="137"/>
      <c r="ADD88" s="137"/>
      <c r="ADE88" s="137"/>
      <c r="ADF88" s="137"/>
      <c r="ADG88" s="137"/>
      <c r="ADH88" s="137"/>
      <c r="ADI88" s="137"/>
      <c r="ADJ88" s="137"/>
      <c r="ADK88" s="137"/>
      <c r="ADL88" s="137"/>
      <c r="ADM88" s="137"/>
      <c r="ADN88" s="137"/>
      <c r="ADO88" s="137"/>
      <c r="ADP88" s="137"/>
      <c r="ADQ88" s="137"/>
      <c r="ADR88" s="137"/>
      <c r="ADS88" s="137"/>
      <c r="ADT88" s="137"/>
      <c r="ADU88" s="137"/>
      <c r="ADV88" s="137"/>
      <c r="ADW88" s="137"/>
      <c r="ADX88" s="137"/>
      <c r="ADY88" s="137"/>
      <c r="ADZ88" s="137"/>
      <c r="AEA88" s="137"/>
      <c r="AEB88" s="137"/>
      <c r="AEC88" s="137"/>
      <c r="AED88" s="137"/>
      <c r="AEE88" s="137"/>
      <c r="AEF88" s="137"/>
      <c r="AEG88" s="137"/>
      <c r="AEH88" s="137"/>
      <c r="AEI88" s="137"/>
      <c r="AEJ88" s="137"/>
      <c r="AEK88" s="137"/>
      <c r="AEL88" s="137"/>
      <c r="AEM88" s="137"/>
      <c r="AEN88" s="137"/>
      <c r="AEO88" s="137"/>
      <c r="AEP88" s="137"/>
      <c r="AEQ88" s="137"/>
      <c r="AER88" s="137"/>
      <c r="AES88" s="137"/>
      <c r="AET88" s="137"/>
      <c r="AEU88" s="137"/>
      <c r="AEV88" s="137"/>
      <c r="AEW88" s="137"/>
      <c r="AEX88" s="137"/>
      <c r="AEY88" s="137"/>
      <c r="AEZ88" s="137"/>
      <c r="AFA88" s="137"/>
      <c r="AFB88" s="137"/>
      <c r="AFC88" s="137"/>
      <c r="AFD88" s="137"/>
      <c r="AFE88" s="137"/>
      <c r="AFF88" s="137"/>
      <c r="AFG88" s="137"/>
      <c r="AFH88" s="137"/>
      <c r="AFI88" s="137"/>
      <c r="AFJ88" s="137"/>
      <c r="AFK88" s="137"/>
      <c r="AFL88" s="137"/>
      <c r="AFM88" s="137"/>
      <c r="AFN88" s="137"/>
      <c r="AFO88" s="137"/>
      <c r="AFP88" s="137"/>
      <c r="AFQ88" s="137"/>
      <c r="AFR88" s="137"/>
      <c r="AFS88" s="137"/>
      <c r="AFT88" s="137"/>
      <c r="AFU88" s="137"/>
      <c r="AFV88" s="137"/>
      <c r="AFW88" s="137"/>
      <c r="AFX88" s="137"/>
      <c r="AFY88" s="137"/>
      <c r="AFZ88" s="137"/>
      <c r="AGA88" s="137"/>
      <c r="AGB88" s="137"/>
      <c r="AGC88" s="137"/>
      <c r="AGD88" s="137"/>
      <c r="AGE88" s="137"/>
      <c r="AGF88" s="137"/>
      <c r="AGG88" s="137"/>
      <c r="AGH88" s="137"/>
      <c r="AGI88" s="137"/>
      <c r="AGJ88" s="137"/>
      <c r="AGK88" s="137"/>
      <c r="AGL88" s="137"/>
      <c r="AGM88" s="137"/>
      <c r="AGN88" s="137"/>
      <c r="AGO88" s="137"/>
      <c r="AGP88" s="137"/>
      <c r="AGQ88" s="137"/>
      <c r="AGR88" s="137"/>
      <c r="AGS88" s="137"/>
      <c r="AGT88" s="137"/>
      <c r="AGU88" s="137"/>
      <c r="AGV88" s="137"/>
      <c r="AGW88" s="137"/>
      <c r="AGX88" s="137"/>
      <c r="AGY88" s="137"/>
      <c r="AGZ88" s="137"/>
      <c r="AHA88" s="137"/>
      <c r="AHB88" s="137"/>
      <c r="AHC88" s="137"/>
      <c r="AHD88" s="137"/>
      <c r="AHE88" s="137"/>
      <c r="AHF88" s="137"/>
      <c r="AHG88" s="137"/>
      <c r="AHH88" s="137"/>
      <c r="AHI88" s="137"/>
      <c r="AHJ88" s="137"/>
      <c r="AHK88" s="137"/>
      <c r="AHL88" s="137"/>
      <c r="AHM88" s="137"/>
      <c r="AHN88" s="137"/>
      <c r="AHO88" s="137"/>
      <c r="AHP88" s="137"/>
      <c r="AHQ88" s="137"/>
      <c r="AHR88" s="137"/>
      <c r="AHS88" s="137"/>
      <c r="AHT88" s="137"/>
      <c r="AHU88" s="137"/>
      <c r="AHV88" s="137"/>
      <c r="AHW88" s="137"/>
      <c r="AHX88" s="137"/>
      <c r="AHY88" s="137"/>
      <c r="AHZ88" s="137"/>
      <c r="AIA88" s="137"/>
      <c r="AIB88" s="137"/>
      <c r="AIC88" s="137"/>
      <c r="AID88" s="137"/>
      <c r="AIE88" s="137"/>
      <c r="AIF88" s="137"/>
      <c r="AIG88" s="137"/>
      <c r="AIH88" s="137"/>
      <c r="AII88" s="137"/>
      <c r="AIJ88" s="137"/>
      <c r="AIK88" s="137"/>
      <c r="AIL88" s="137"/>
      <c r="AIM88" s="137"/>
      <c r="AIN88" s="137"/>
      <c r="AIO88" s="137"/>
      <c r="AIP88" s="137"/>
      <c r="AIQ88" s="137"/>
      <c r="AIR88" s="137"/>
      <c r="AIS88" s="137"/>
      <c r="AIT88" s="137"/>
      <c r="AIU88" s="137"/>
      <c r="AIV88" s="137"/>
      <c r="AIW88" s="137"/>
      <c r="AIX88" s="137"/>
      <c r="AIY88" s="137"/>
      <c r="AIZ88" s="137"/>
      <c r="AJA88" s="137"/>
      <c r="AJB88" s="137"/>
      <c r="AJC88" s="137"/>
      <c r="AJD88" s="137"/>
      <c r="AJE88" s="137"/>
      <c r="AJF88" s="137"/>
      <c r="AJG88" s="137"/>
      <c r="AJH88" s="137"/>
      <c r="AJI88" s="137"/>
      <c r="AJJ88" s="137"/>
      <c r="AJK88" s="137"/>
      <c r="AJL88" s="137"/>
      <c r="AJM88" s="137"/>
      <c r="AJN88" s="137"/>
      <c r="AJO88" s="137"/>
      <c r="AJP88" s="137"/>
      <c r="AJQ88" s="137"/>
      <c r="AJR88" s="137"/>
      <c r="AJS88" s="137"/>
      <c r="AJT88" s="137"/>
      <c r="AJU88" s="137"/>
      <c r="AJV88" s="137"/>
      <c r="AJW88" s="137"/>
      <c r="AJX88" s="137"/>
      <c r="AJY88" s="137"/>
      <c r="AJZ88" s="137"/>
      <c r="AKA88" s="137"/>
      <c r="AKB88" s="137"/>
      <c r="AKC88" s="137"/>
      <c r="AKD88" s="137"/>
      <c r="AKE88" s="137"/>
      <c r="AKF88" s="137"/>
      <c r="AKG88" s="137"/>
      <c r="AKH88" s="137"/>
      <c r="AKI88" s="137"/>
      <c r="AKJ88" s="137"/>
      <c r="AKK88" s="137"/>
      <c r="AKL88" s="137"/>
      <c r="AKM88" s="137"/>
      <c r="AKN88" s="137"/>
      <c r="AKO88" s="137"/>
      <c r="AKP88" s="137"/>
      <c r="AKQ88" s="137"/>
      <c r="AKR88" s="137"/>
      <c r="AKS88" s="137"/>
      <c r="AKT88" s="137"/>
      <c r="AKU88" s="137"/>
      <c r="AKV88" s="137"/>
      <c r="AKW88" s="137"/>
      <c r="AKX88" s="137"/>
      <c r="AKY88" s="137"/>
      <c r="AKZ88" s="137"/>
      <c r="ALA88" s="137"/>
      <c r="ALB88" s="137"/>
      <c r="ALC88" s="137"/>
      <c r="ALD88" s="137"/>
      <c r="ALE88" s="137"/>
      <c r="ALF88" s="137"/>
      <c r="ALG88" s="137"/>
      <c r="ALH88" s="137"/>
      <c r="ALI88" s="137"/>
      <c r="ALJ88" s="137"/>
      <c r="ALK88" s="137"/>
      <c r="ALL88" s="137"/>
      <c r="ALM88" s="137"/>
      <c r="ALN88" s="137"/>
      <c r="ALO88" s="137"/>
      <c r="ALP88" s="137"/>
      <c r="ALQ88" s="137"/>
      <c r="ALR88" s="137"/>
      <c r="ALS88" s="137"/>
      <c r="ALT88" s="137"/>
      <c r="ALU88" s="137"/>
      <c r="ALV88" s="137"/>
      <c r="ALW88" s="137"/>
      <c r="ALX88" s="137"/>
      <c r="ALY88" s="137"/>
    </row>
    <row r="89" spans="1:1013" ht="69" customHeight="1" thickBot="1" x14ac:dyDescent="0.3">
      <c r="A89" s="71" t="s">
        <v>41</v>
      </c>
      <c r="B89" s="71" t="s">
        <v>42</v>
      </c>
      <c r="C89" s="71" t="s">
        <v>65</v>
      </c>
      <c r="D89" s="401" t="s">
        <v>209</v>
      </c>
      <c r="E89" s="73">
        <v>200000</v>
      </c>
      <c r="F89" s="433">
        <v>100000</v>
      </c>
      <c r="G89" s="261">
        <f t="shared" si="0"/>
        <v>100000</v>
      </c>
      <c r="H89" s="261">
        <v>200000</v>
      </c>
      <c r="I89" s="261"/>
    </row>
    <row r="90" spans="1:1013" ht="15.75" thickBot="1" x14ac:dyDescent="0.3">
      <c r="A90" s="209"/>
      <c r="B90" s="210"/>
      <c r="C90" s="210"/>
      <c r="D90" s="211"/>
      <c r="E90" s="212">
        <f>SUM(E84:E89)</f>
        <v>1348650.47</v>
      </c>
      <c r="F90" s="212">
        <f>SUM(F84:F89)</f>
        <v>795976.95</v>
      </c>
      <c r="G90" s="212">
        <f>SUM(G84:G89)</f>
        <v>795976.95</v>
      </c>
      <c r="H90" s="212">
        <f>SUM(H84:H88)</f>
        <v>452673.52</v>
      </c>
      <c r="I90" s="212"/>
    </row>
    <row r="91" spans="1:1013" ht="15.75" thickBot="1" x14ac:dyDescent="0.3">
      <c r="A91" s="76"/>
      <c r="B91" s="77"/>
      <c r="C91" s="77"/>
      <c r="D91" s="77"/>
      <c r="E91" s="77"/>
      <c r="F91" s="77"/>
      <c r="G91" s="77"/>
      <c r="H91" s="77"/>
      <c r="I91" s="77"/>
    </row>
    <row r="92" spans="1:1013" x14ac:dyDescent="0.25">
      <c r="A92" s="356" t="s">
        <v>46</v>
      </c>
      <c r="B92" s="357" t="s">
        <v>78</v>
      </c>
      <c r="C92" s="357" t="s">
        <v>65</v>
      </c>
      <c r="D92" s="358" t="s">
        <v>79</v>
      </c>
      <c r="E92" s="359">
        <v>30000</v>
      </c>
      <c r="F92" s="360">
        <v>0</v>
      </c>
      <c r="G92" s="360"/>
      <c r="H92" s="360">
        <v>30000</v>
      </c>
      <c r="I92" s="360"/>
    </row>
    <row r="93" spans="1:1013" ht="22.5" x14ac:dyDescent="0.25">
      <c r="A93" s="78" t="s">
        <v>46</v>
      </c>
      <c r="B93" s="361" t="s">
        <v>47</v>
      </c>
      <c r="C93" s="361" t="s">
        <v>65</v>
      </c>
      <c r="D93" s="361" t="s">
        <v>80</v>
      </c>
      <c r="E93" s="362">
        <v>90000</v>
      </c>
      <c r="F93" s="362"/>
      <c r="G93" s="362"/>
      <c r="H93" s="363">
        <f>E93</f>
        <v>90000</v>
      </c>
      <c r="I93" s="362"/>
    </row>
    <row r="94" spans="1:1013" ht="22.5" x14ac:dyDescent="0.25">
      <c r="A94" s="364" t="s">
        <v>46</v>
      </c>
      <c r="B94" s="361" t="s">
        <v>47</v>
      </c>
      <c r="C94" s="361" t="s">
        <v>65</v>
      </c>
      <c r="D94" s="361" t="s">
        <v>230</v>
      </c>
      <c r="E94" s="362">
        <v>250000</v>
      </c>
      <c r="F94" s="362">
        <v>40000</v>
      </c>
      <c r="G94" s="362">
        <v>40000</v>
      </c>
      <c r="H94" s="363">
        <f>E94-F94</f>
        <v>210000</v>
      </c>
      <c r="I94" s="362"/>
    </row>
    <row r="95" spans="1:1013" ht="39.75" customHeight="1" x14ac:dyDescent="0.25">
      <c r="A95" s="364" t="s">
        <v>46</v>
      </c>
      <c r="B95" s="361" t="s">
        <v>47</v>
      </c>
      <c r="C95" s="361" t="s">
        <v>65</v>
      </c>
      <c r="D95" s="365" t="s">
        <v>231</v>
      </c>
      <c r="E95" s="366">
        <v>30000</v>
      </c>
      <c r="F95" s="366">
        <v>20000</v>
      </c>
      <c r="G95" s="367">
        <v>20000</v>
      </c>
      <c r="H95" s="366">
        <v>10000</v>
      </c>
      <c r="I95" s="368"/>
    </row>
    <row r="96" spans="1:1013" x14ac:dyDescent="0.25">
      <c r="A96" s="78" t="s">
        <v>46</v>
      </c>
      <c r="B96" s="361" t="s">
        <v>47</v>
      </c>
      <c r="C96" s="361" t="s">
        <v>65</v>
      </c>
      <c r="D96" s="361" t="s">
        <v>81</v>
      </c>
      <c r="E96" s="362">
        <v>40000</v>
      </c>
      <c r="F96" s="362">
        <v>40000</v>
      </c>
      <c r="G96" s="362">
        <v>40000</v>
      </c>
      <c r="H96" s="363"/>
      <c r="I96" s="362"/>
    </row>
    <row r="97" spans="1:1013" x14ac:dyDescent="0.25">
      <c r="A97" s="78" t="s">
        <v>46</v>
      </c>
      <c r="B97" s="361" t="s">
        <v>47</v>
      </c>
      <c r="C97" s="361" t="s">
        <v>65</v>
      </c>
      <c r="D97" s="361" t="s">
        <v>82</v>
      </c>
      <c r="E97" s="362">
        <v>50000</v>
      </c>
      <c r="F97" s="362">
        <v>0</v>
      </c>
      <c r="G97" s="362"/>
      <c r="H97" s="363">
        <v>50000</v>
      </c>
      <c r="I97" s="362"/>
    </row>
    <row r="98" spans="1:1013" x14ac:dyDescent="0.25">
      <c r="A98" s="78" t="s">
        <v>46</v>
      </c>
      <c r="B98" s="361" t="s">
        <v>83</v>
      </c>
      <c r="C98" s="361" t="s">
        <v>65</v>
      </c>
      <c r="D98" s="361" t="s">
        <v>79</v>
      </c>
      <c r="E98" s="362">
        <v>30000</v>
      </c>
      <c r="F98" s="362">
        <v>0</v>
      </c>
      <c r="G98" s="363"/>
      <c r="H98" s="363">
        <v>30000</v>
      </c>
      <c r="I98" s="363"/>
    </row>
    <row r="99" spans="1:1013" ht="23.25" thickBot="1" x14ac:dyDescent="0.3">
      <c r="A99" s="369" t="s">
        <v>46</v>
      </c>
      <c r="B99" s="370" t="s">
        <v>84</v>
      </c>
      <c r="C99" s="370" t="s">
        <v>65</v>
      </c>
      <c r="D99" s="370" t="s">
        <v>85</v>
      </c>
      <c r="E99" s="371">
        <v>155000</v>
      </c>
      <c r="F99" s="371"/>
      <c r="G99" s="371"/>
      <c r="H99" s="372">
        <f>E99</f>
        <v>155000</v>
      </c>
      <c r="I99" s="372"/>
    </row>
    <row r="100" spans="1:1013" ht="15.75" thickBot="1" x14ac:dyDescent="0.3">
      <c r="A100" s="213"/>
      <c r="B100" s="214"/>
      <c r="C100" s="214"/>
      <c r="D100" s="214"/>
      <c r="E100" s="215">
        <f>SUM(E92:E99)</f>
        <v>675000</v>
      </c>
      <c r="F100" s="215">
        <f>SUM(F92:F99)</f>
        <v>100000</v>
      </c>
      <c r="G100" s="215">
        <f>SUM(G92:G99)</f>
        <v>100000</v>
      </c>
      <c r="H100" s="215">
        <f>SUM(H92:H99)</f>
        <v>575000</v>
      </c>
      <c r="I100" s="215">
        <f>E100-F100-H100</f>
        <v>0</v>
      </c>
    </row>
    <row r="101" spans="1:1013" x14ac:dyDescent="0.25">
      <c r="A101" s="84" t="s">
        <v>86</v>
      </c>
      <c r="B101" s="85" t="s">
        <v>55</v>
      </c>
      <c r="C101" s="85" t="s">
        <v>65</v>
      </c>
      <c r="D101" s="85" t="s">
        <v>87</v>
      </c>
      <c r="E101" s="86">
        <v>120000</v>
      </c>
      <c r="F101" s="86">
        <v>0</v>
      </c>
      <c r="G101" s="87">
        <v>0</v>
      </c>
      <c r="H101" s="86">
        <v>70000</v>
      </c>
      <c r="I101" s="88">
        <v>50000</v>
      </c>
    </row>
    <row r="102" spans="1:1013" ht="22.5" x14ac:dyDescent="0.25">
      <c r="A102" s="84" t="s">
        <v>86</v>
      </c>
      <c r="B102" s="85" t="s">
        <v>55</v>
      </c>
      <c r="C102" s="85" t="s">
        <v>65</v>
      </c>
      <c r="D102" s="85" t="s">
        <v>232</v>
      </c>
      <c r="E102" s="86">
        <v>50000</v>
      </c>
      <c r="F102" s="86">
        <v>30000</v>
      </c>
      <c r="G102" s="87">
        <v>30000</v>
      </c>
      <c r="H102" s="86">
        <v>20000</v>
      </c>
      <c r="I102" s="88"/>
    </row>
    <row r="103" spans="1:1013" x14ac:dyDescent="0.25">
      <c r="A103" s="84" t="s">
        <v>86</v>
      </c>
      <c r="B103" s="85" t="s">
        <v>55</v>
      </c>
      <c r="C103" s="85" t="s">
        <v>65</v>
      </c>
      <c r="D103" s="85" t="s">
        <v>233</v>
      </c>
      <c r="E103" s="86">
        <v>30000</v>
      </c>
      <c r="F103" s="86">
        <v>0</v>
      </c>
      <c r="G103" s="87">
        <v>0</v>
      </c>
      <c r="H103" s="86"/>
      <c r="I103" s="88"/>
    </row>
    <row r="104" spans="1:1013" ht="42" customHeight="1" thickBot="1" x14ac:dyDescent="0.3">
      <c r="A104" s="84" t="s">
        <v>86</v>
      </c>
      <c r="B104" s="85" t="s">
        <v>234</v>
      </c>
      <c r="C104" s="85" t="s">
        <v>65</v>
      </c>
      <c r="D104" s="85" t="s">
        <v>235</v>
      </c>
      <c r="E104" s="86">
        <v>30000</v>
      </c>
      <c r="F104" s="86">
        <v>30000</v>
      </c>
      <c r="G104" s="87">
        <v>30000</v>
      </c>
      <c r="H104" s="86"/>
      <c r="I104" s="88"/>
    </row>
    <row r="105" spans="1:1013" ht="15.75" thickBot="1" x14ac:dyDescent="0.3">
      <c r="A105" s="238"/>
      <c r="B105" s="239"/>
      <c r="C105" s="239"/>
      <c r="D105" s="239"/>
      <c r="E105" s="240">
        <f>SUM(E101:E104)</f>
        <v>230000</v>
      </c>
      <c r="F105" s="240">
        <f>SUM(F101:F104)</f>
        <v>60000</v>
      </c>
      <c r="G105" s="240">
        <f>SUM(G101:G104)</f>
        <v>60000</v>
      </c>
      <c r="H105" s="240">
        <f>SUM(H101:H104)</f>
        <v>90000</v>
      </c>
      <c r="I105" s="240">
        <f>I101</f>
        <v>50000</v>
      </c>
    </row>
    <row r="106" spans="1:1013" s="89" customFormat="1" ht="47.25" customHeight="1" x14ac:dyDescent="0.2">
      <c r="A106" s="431" t="s">
        <v>59</v>
      </c>
      <c r="B106" s="229" t="s">
        <v>60</v>
      </c>
      <c r="C106" s="229" t="s">
        <v>65</v>
      </c>
      <c r="D106" s="230" t="s">
        <v>88</v>
      </c>
      <c r="E106" s="233">
        <v>250000</v>
      </c>
      <c r="F106" s="232"/>
      <c r="G106" s="232"/>
      <c r="H106" s="233">
        <f>E106-F106</f>
        <v>250000</v>
      </c>
      <c r="I106" s="233"/>
      <c r="J106" s="54"/>
      <c r="K106" s="54"/>
      <c r="L106" s="54"/>
      <c r="M106" s="54"/>
      <c r="N106" s="54"/>
    </row>
    <row r="107" spans="1:1013" s="89" customFormat="1" ht="15" customHeight="1" x14ac:dyDescent="0.2">
      <c r="A107" s="229" t="s">
        <v>59</v>
      </c>
      <c r="B107" s="229" t="s">
        <v>60</v>
      </c>
      <c r="C107" s="229" t="s">
        <v>65</v>
      </c>
      <c r="D107" s="230" t="s">
        <v>89</v>
      </c>
      <c r="E107" s="233">
        <v>25000</v>
      </c>
      <c r="F107" s="233">
        <v>25000</v>
      </c>
      <c r="G107" s="233">
        <v>25000</v>
      </c>
      <c r="H107" s="233"/>
      <c r="I107" s="233"/>
      <c r="J107" s="54"/>
      <c r="K107" s="54"/>
      <c r="L107" s="54"/>
      <c r="M107" s="54"/>
      <c r="N107" s="54"/>
    </row>
    <row r="108" spans="1:1013" s="89" customFormat="1" ht="25.5" customHeight="1" x14ac:dyDescent="0.2">
      <c r="A108" s="428" t="s">
        <v>59</v>
      </c>
      <c r="B108" s="428" t="s">
        <v>60</v>
      </c>
      <c r="C108" s="428" t="s">
        <v>65</v>
      </c>
      <c r="D108" s="230" t="s">
        <v>231</v>
      </c>
      <c r="E108" s="429" t="s">
        <v>249</v>
      </c>
      <c r="F108" s="429">
        <v>30000</v>
      </c>
      <c r="G108" s="429">
        <v>30000</v>
      </c>
      <c r="H108" s="233"/>
      <c r="I108" s="233"/>
      <c r="J108" s="54"/>
      <c r="K108" s="54"/>
      <c r="L108" s="54"/>
      <c r="M108" s="54"/>
      <c r="N108" s="54"/>
    </row>
    <row r="109" spans="1:1013" s="89" customFormat="1" ht="25.5" customHeight="1" x14ac:dyDescent="0.2">
      <c r="A109" s="428" t="s">
        <v>59</v>
      </c>
      <c r="B109" s="428" t="s">
        <v>60</v>
      </c>
      <c r="C109" s="428" t="s">
        <v>239</v>
      </c>
      <c r="D109" s="430" t="s">
        <v>240</v>
      </c>
      <c r="E109" s="429">
        <v>15000</v>
      </c>
      <c r="F109" s="429">
        <v>15000</v>
      </c>
      <c r="G109" s="429">
        <v>15000</v>
      </c>
      <c r="H109" s="233"/>
      <c r="I109" s="233"/>
      <c r="J109" s="54"/>
      <c r="K109" s="54"/>
      <c r="L109" s="54"/>
      <c r="M109" s="54"/>
      <c r="N109" s="54"/>
    </row>
    <row r="110" spans="1:1013" s="91" customFormat="1" ht="28.5" customHeight="1" x14ac:dyDescent="0.2">
      <c r="A110" s="431" t="s">
        <v>59</v>
      </c>
      <c r="B110" s="229" t="s">
        <v>60</v>
      </c>
      <c r="C110" s="229" t="s">
        <v>65</v>
      </c>
      <c r="D110" s="230" t="s">
        <v>90</v>
      </c>
      <c r="E110" s="233">
        <v>60000</v>
      </c>
      <c r="F110" s="233"/>
      <c r="G110" s="233"/>
      <c r="H110" s="233"/>
      <c r="I110" s="233"/>
      <c r="J110" s="90"/>
      <c r="K110" s="90"/>
      <c r="L110" s="90"/>
      <c r="M110" s="90"/>
      <c r="N110" s="90"/>
    </row>
    <row r="111" spans="1:1013" s="91" customFormat="1" ht="57.75" customHeight="1" x14ac:dyDescent="0.2">
      <c r="A111" s="229" t="s">
        <v>59</v>
      </c>
      <c r="B111" s="229" t="s">
        <v>60</v>
      </c>
      <c r="C111" s="229" t="s">
        <v>65</v>
      </c>
      <c r="D111" s="230" t="s">
        <v>91</v>
      </c>
      <c r="E111" s="231">
        <v>60000</v>
      </c>
      <c r="F111" s="231"/>
      <c r="G111" s="231"/>
      <c r="H111" s="231">
        <v>60000</v>
      </c>
      <c r="I111" s="231"/>
      <c r="J111" s="90"/>
      <c r="K111" s="90"/>
      <c r="L111" s="90"/>
      <c r="M111" s="90"/>
      <c r="N111" s="90"/>
    </row>
    <row r="112" spans="1:1013" s="461" customFormat="1" ht="36" customHeight="1" thickBot="1" x14ac:dyDescent="0.3">
      <c r="A112" s="487" t="s">
        <v>59</v>
      </c>
      <c r="B112" s="488" t="s">
        <v>92</v>
      </c>
      <c r="C112" s="487" t="s">
        <v>65</v>
      </c>
      <c r="D112" s="488" t="s">
        <v>93</v>
      </c>
      <c r="E112" s="489">
        <v>200000</v>
      </c>
      <c r="F112" s="489">
        <v>200000</v>
      </c>
      <c r="G112" s="489">
        <v>200000</v>
      </c>
      <c r="H112" s="487"/>
      <c r="I112" s="490"/>
      <c r="J112" s="491"/>
      <c r="K112" s="137"/>
      <c r="L112" s="137"/>
      <c r="M112" s="137"/>
      <c r="N112" s="137"/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37"/>
      <c r="AG112" s="137"/>
      <c r="AH112" s="137"/>
      <c r="AI112" s="137"/>
      <c r="AJ112" s="137"/>
      <c r="AK112" s="137"/>
      <c r="AL112" s="137"/>
      <c r="AM112" s="137"/>
      <c r="AN112" s="137"/>
      <c r="AO112" s="137"/>
      <c r="AP112" s="137"/>
      <c r="AQ112" s="137"/>
      <c r="AR112" s="137"/>
      <c r="AS112" s="137"/>
      <c r="AT112" s="137"/>
      <c r="AU112" s="137"/>
      <c r="AV112" s="137"/>
      <c r="AW112" s="137"/>
      <c r="AX112" s="137"/>
      <c r="AY112" s="137"/>
      <c r="AZ112" s="137"/>
      <c r="BA112" s="137"/>
      <c r="BB112" s="137"/>
      <c r="BC112" s="137"/>
      <c r="BD112" s="137"/>
      <c r="BE112" s="137"/>
      <c r="BF112" s="137"/>
      <c r="BG112" s="137"/>
      <c r="BH112" s="137"/>
      <c r="BI112" s="137"/>
      <c r="BJ112" s="137"/>
      <c r="BK112" s="137"/>
      <c r="BL112" s="137"/>
      <c r="BM112" s="137"/>
      <c r="BN112" s="137"/>
      <c r="BO112" s="137"/>
      <c r="BP112" s="137"/>
      <c r="BQ112" s="137"/>
      <c r="BR112" s="137"/>
      <c r="BS112" s="137"/>
      <c r="BT112" s="137"/>
      <c r="BU112" s="137"/>
      <c r="BV112" s="137"/>
      <c r="BW112" s="137"/>
      <c r="BX112" s="137"/>
      <c r="BY112" s="137"/>
      <c r="BZ112" s="137"/>
      <c r="CA112" s="137"/>
      <c r="CB112" s="137"/>
      <c r="CC112" s="137"/>
      <c r="CD112" s="137"/>
      <c r="CE112" s="137"/>
      <c r="CF112" s="137"/>
      <c r="CG112" s="137"/>
      <c r="CH112" s="137"/>
      <c r="CI112" s="137"/>
      <c r="CJ112" s="137"/>
      <c r="CK112" s="137"/>
      <c r="CL112" s="137"/>
      <c r="CM112" s="137"/>
      <c r="CN112" s="137"/>
      <c r="CO112" s="137"/>
      <c r="CP112" s="137"/>
      <c r="CQ112" s="137"/>
      <c r="CR112" s="137"/>
      <c r="CS112" s="137"/>
      <c r="CT112" s="137"/>
      <c r="CU112" s="137"/>
      <c r="CV112" s="137"/>
      <c r="CW112" s="137"/>
      <c r="CX112" s="137"/>
      <c r="CY112" s="137"/>
      <c r="CZ112" s="137"/>
      <c r="DA112" s="137"/>
      <c r="DB112" s="137"/>
      <c r="DC112" s="137"/>
      <c r="DD112" s="137"/>
      <c r="DE112" s="137"/>
      <c r="DF112" s="137"/>
      <c r="DG112" s="137"/>
      <c r="DH112" s="137"/>
      <c r="DI112" s="137"/>
      <c r="DJ112" s="137"/>
      <c r="DK112" s="137"/>
      <c r="DL112" s="137"/>
      <c r="DM112" s="137"/>
      <c r="DN112" s="137"/>
      <c r="DO112" s="137"/>
      <c r="DP112" s="137"/>
      <c r="DQ112" s="137"/>
      <c r="DR112" s="137"/>
      <c r="DS112" s="137"/>
      <c r="DT112" s="137"/>
      <c r="DU112" s="137"/>
      <c r="DV112" s="137"/>
      <c r="DW112" s="137"/>
      <c r="DX112" s="137"/>
      <c r="DY112" s="137"/>
      <c r="DZ112" s="137"/>
      <c r="EA112" s="137"/>
      <c r="EB112" s="137"/>
      <c r="EC112" s="137"/>
      <c r="ED112" s="137"/>
      <c r="EE112" s="137"/>
      <c r="EF112" s="137"/>
      <c r="EG112" s="137"/>
      <c r="EH112" s="137"/>
      <c r="EI112" s="137"/>
      <c r="EJ112" s="137"/>
      <c r="EK112" s="137"/>
      <c r="EL112" s="137"/>
      <c r="EM112" s="137"/>
      <c r="EN112" s="137"/>
      <c r="EO112" s="137"/>
      <c r="EP112" s="137"/>
      <c r="EQ112" s="137"/>
      <c r="ER112" s="137"/>
      <c r="ES112" s="137"/>
      <c r="ET112" s="137"/>
      <c r="EU112" s="137"/>
      <c r="EV112" s="137"/>
      <c r="EW112" s="137"/>
      <c r="EX112" s="137"/>
      <c r="EY112" s="137"/>
      <c r="EZ112" s="137"/>
      <c r="FA112" s="137"/>
      <c r="FB112" s="137"/>
      <c r="FC112" s="137"/>
      <c r="FD112" s="137"/>
      <c r="FE112" s="137"/>
      <c r="FF112" s="137"/>
      <c r="FG112" s="137"/>
      <c r="FH112" s="137"/>
      <c r="FI112" s="137"/>
      <c r="FJ112" s="137"/>
      <c r="FK112" s="137"/>
      <c r="FL112" s="137"/>
      <c r="FM112" s="137"/>
      <c r="FN112" s="137"/>
      <c r="FO112" s="137"/>
      <c r="FP112" s="137"/>
      <c r="FQ112" s="137"/>
      <c r="FR112" s="137"/>
      <c r="FS112" s="137"/>
      <c r="FT112" s="137"/>
      <c r="FU112" s="137"/>
      <c r="FV112" s="137"/>
      <c r="FW112" s="137"/>
      <c r="FX112" s="137"/>
      <c r="FY112" s="137"/>
      <c r="FZ112" s="137"/>
      <c r="GA112" s="137"/>
      <c r="GB112" s="137"/>
      <c r="GC112" s="137"/>
      <c r="GD112" s="137"/>
      <c r="GE112" s="137"/>
      <c r="GF112" s="137"/>
      <c r="GG112" s="137"/>
      <c r="GH112" s="137"/>
      <c r="GI112" s="137"/>
      <c r="GJ112" s="137"/>
      <c r="GK112" s="137"/>
      <c r="GL112" s="137"/>
      <c r="GM112" s="137"/>
      <c r="GN112" s="137"/>
      <c r="GO112" s="137"/>
      <c r="GP112" s="137"/>
      <c r="GQ112" s="137"/>
      <c r="GR112" s="137"/>
      <c r="GS112" s="137"/>
      <c r="GT112" s="137"/>
      <c r="GU112" s="137"/>
      <c r="GV112" s="137"/>
      <c r="GW112" s="137"/>
      <c r="GX112" s="137"/>
      <c r="GY112" s="137"/>
      <c r="GZ112" s="137"/>
      <c r="HA112" s="137"/>
      <c r="HB112" s="137"/>
      <c r="HC112" s="137"/>
      <c r="HD112" s="137"/>
      <c r="HE112" s="137"/>
      <c r="HF112" s="137"/>
      <c r="HG112" s="137"/>
      <c r="HH112" s="137"/>
      <c r="HI112" s="137"/>
      <c r="HJ112" s="137"/>
      <c r="HK112" s="137"/>
      <c r="HL112" s="137"/>
      <c r="HM112" s="137"/>
      <c r="HN112" s="137"/>
      <c r="HO112" s="137"/>
      <c r="HP112" s="137"/>
      <c r="HQ112" s="137"/>
      <c r="HR112" s="137"/>
      <c r="HS112" s="137"/>
      <c r="HT112" s="137"/>
      <c r="HU112" s="137"/>
      <c r="HV112" s="137"/>
      <c r="HW112" s="137"/>
      <c r="HX112" s="137"/>
      <c r="HY112" s="137"/>
      <c r="HZ112" s="137"/>
      <c r="IA112" s="137"/>
      <c r="IB112" s="137"/>
      <c r="IC112" s="137"/>
      <c r="ID112" s="137"/>
      <c r="IE112" s="137"/>
      <c r="IF112" s="137"/>
      <c r="IG112" s="137"/>
      <c r="IH112" s="137"/>
      <c r="II112" s="137"/>
      <c r="IJ112" s="137"/>
      <c r="IK112" s="137"/>
      <c r="IL112" s="137"/>
      <c r="IM112" s="137"/>
      <c r="IN112" s="137"/>
      <c r="IO112" s="137"/>
      <c r="IP112" s="137"/>
      <c r="IQ112" s="137"/>
      <c r="IR112" s="137"/>
      <c r="IS112" s="137"/>
      <c r="IT112" s="137"/>
      <c r="IU112" s="137"/>
      <c r="IV112" s="137"/>
      <c r="IW112" s="137"/>
      <c r="IX112" s="137"/>
      <c r="IY112" s="137"/>
      <c r="IZ112" s="137"/>
      <c r="JA112" s="137"/>
      <c r="JB112" s="137"/>
      <c r="JC112" s="137"/>
      <c r="JD112" s="137"/>
      <c r="JE112" s="137"/>
      <c r="JF112" s="137"/>
      <c r="JG112" s="137"/>
      <c r="JH112" s="137"/>
      <c r="JI112" s="137"/>
      <c r="JJ112" s="137"/>
      <c r="JK112" s="137"/>
      <c r="JL112" s="137"/>
      <c r="JM112" s="137"/>
      <c r="JN112" s="137"/>
      <c r="JO112" s="137"/>
      <c r="JP112" s="137"/>
      <c r="JQ112" s="137"/>
      <c r="JR112" s="137"/>
      <c r="JS112" s="137"/>
      <c r="JT112" s="137"/>
      <c r="JU112" s="137"/>
      <c r="JV112" s="137"/>
      <c r="JW112" s="137"/>
      <c r="JX112" s="137"/>
      <c r="JY112" s="137"/>
      <c r="JZ112" s="137"/>
      <c r="KA112" s="137"/>
      <c r="KB112" s="137"/>
      <c r="KC112" s="137"/>
      <c r="KD112" s="137"/>
      <c r="KE112" s="137"/>
      <c r="KF112" s="137"/>
      <c r="KG112" s="137"/>
      <c r="KH112" s="137"/>
      <c r="KI112" s="137"/>
      <c r="KJ112" s="137"/>
      <c r="KK112" s="137"/>
      <c r="KL112" s="137"/>
      <c r="KM112" s="137"/>
      <c r="KN112" s="137"/>
      <c r="KO112" s="137"/>
      <c r="KP112" s="137"/>
      <c r="KQ112" s="137"/>
      <c r="KR112" s="137"/>
      <c r="KS112" s="137"/>
      <c r="KT112" s="137"/>
      <c r="KU112" s="137"/>
      <c r="KV112" s="137"/>
      <c r="KW112" s="137"/>
      <c r="KX112" s="137"/>
      <c r="KY112" s="137"/>
      <c r="KZ112" s="137"/>
      <c r="LA112" s="137"/>
      <c r="LB112" s="137"/>
      <c r="LC112" s="137"/>
      <c r="LD112" s="137"/>
      <c r="LE112" s="137"/>
      <c r="LF112" s="137"/>
      <c r="LG112" s="137"/>
      <c r="LH112" s="137"/>
      <c r="LI112" s="137"/>
      <c r="LJ112" s="137"/>
      <c r="LK112" s="137"/>
      <c r="LL112" s="137"/>
      <c r="LM112" s="137"/>
      <c r="LN112" s="137"/>
      <c r="LO112" s="137"/>
      <c r="LP112" s="137"/>
      <c r="LQ112" s="137"/>
      <c r="LR112" s="137"/>
      <c r="LS112" s="137"/>
      <c r="LT112" s="137"/>
      <c r="LU112" s="137"/>
      <c r="LV112" s="137"/>
      <c r="LW112" s="137"/>
      <c r="LX112" s="137"/>
      <c r="LY112" s="137"/>
      <c r="LZ112" s="137"/>
      <c r="MA112" s="137"/>
      <c r="MB112" s="137"/>
      <c r="MC112" s="137"/>
      <c r="MD112" s="137"/>
      <c r="ME112" s="137"/>
      <c r="MF112" s="137"/>
      <c r="MG112" s="137"/>
      <c r="MH112" s="137"/>
      <c r="MI112" s="137"/>
      <c r="MJ112" s="137"/>
      <c r="MK112" s="137"/>
      <c r="ML112" s="137"/>
      <c r="MM112" s="137"/>
      <c r="MN112" s="137"/>
      <c r="MO112" s="137"/>
      <c r="MP112" s="137"/>
      <c r="MQ112" s="137"/>
      <c r="MR112" s="137"/>
      <c r="MS112" s="137"/>
      <c r="MT112" s="137"/>
      <c r="MU112" s="137"/>
      <c r="MV112" s="137"/>
      <c r="MW112" s="137"/>
      <c r="MX112" s="137"/>
      <c r="MY112" s="137"/>
      <c r="MZ112" s="137"/>
      <c r="NA112" s="137"/>
      <c r="NB112" s="137"/>
      <c r="NC112" s="137"/>
      <c r="ND112" s="137"/>
      <c r="NE112" s="137"/>
      <c r="NF112" s="137"/>
      <c r="NG112" s="137"/>
      <c r="NH112" s="137"/>
      <c r="NI112" s="137"/>
      <c r="NJ112" s="137"/>
      <c r="NK112" s="137"/>
      <c r="NL112" s="137"/>
      <c r="NM112" s="137"/>
      <c r="NN112" s="137"/>
      <c r="NO112" s="137"/>
      <c r="NP112" s="137"/>
      <c r="NQ112" s="137"/>
      <c r="NR112" s="137"/>
      <c r="NS112" s="137"/>
      <c r="NT112" s="137"/>
      <c r="NU112" s="137"/>
      <c r="NV112" s="137"/>
      <c r="NW112" s="137"/>
      <c r="NX112" s="137"/>
      <c r="NY112" s="137"/>
      <c r="NZ112" s="137"/>
      <c r="OA112" s="137"/>
      <c r="OB112" s="137"/>
      <c r="OC112" s="137"/>
      <c r="OD112" s="137"/>
      <c r="OE112" s="137"/>
      <c r="OF112" s="137"/>
      <c r="OG112" s="137"/>
      <c r="OH112" s="137"/>
      <c r="OI112" s="137"/>
      <c r="OJ112" s="137"/>
      <c r="OK112" s="137"/>
      <c r="OL112" s="137"/>
      <c r="OM112" s="137"/>
      <c r="ON112" s="137"/>
      <c r="OO112" s="137"/>
      <c r="OP112" s="137"/>
      <c r="OQ112" s="137"/>
      <c r="OR112" s="137"/>
      <c r="OS112" s="137"/>
      <c r="OT112" s="137"/>
      <c r="OU112" s="137"/>
      <c r="OV112" s="137"/>
      <c r="OW112" s="137"/>
      <c r="OX112" s="137"/>
      <c r="OY112" s="137"/>
      <c r="OZ112" s="137"/>
      <c r="PA112" s="137"/>
      <c r="PB112" s="137"/>
      <c r="PC112" s="137"/>
      <c r="PD112" s="137"/>
      <c r="PE112" s="137"/>
      <c r="PF112" s="137"/>
      <c r="PG112" s="137"/>
      <c r="PH112" s="137"/>
      <c r="PI112" s="137"/>
      <c r="PJ112" s="137"/>
      <c r="PK112" s="137"/>
      <c r="PL112" s="137"/>
      <c r="PM112" s="137"/>
      <c r="PN112" s="137"/>
      <c r="PO112" s="137"/>
      <c r="PP112" s="137"/>
      <c r="PQ112" s="137"/>
      <c r="PR112" s="137"/>
      <c r="PS112" s="137"/>
      <c r="PT112" s="137"/>
      <c r="PU112" s="137"/>
      <c r="PV112" s="137"/>
      <c r="PW112" s="137"/>
      <c r="PX112" s="137"/>
      <c r="PY112" s="137"/>
      <c r="PZ112" s="137"/>
      <c r="QA112" s="137"/>
      <c r="QB112" s="137"/>
      <c r="QC112" s="137"/>
      <c r="QD112" s="137"/>
      <c r="QE112" s="137"/>
      <c r="QF112" s="137"/>
      <c r="QG112" s="137"/>
      <c r="QH112" s="137"/>
      <c r="QI112" s="137"/>
      <c r="QJ112" s="137"/>
      <c r="QK112" s="137"/>
      <c r="QL112" s="137"/>
      <c r="QM112" s="137"/>
      <c r="QN112" s="137"/>
      <c r="QO112" s="137"/>
      <c r="QP112" s="137"/>
      <c r="QQ112" s="137"/>
      <c r="QR112" s="137"/>
      <c r="QS112" s="137"/>
      <c r="QT112" s="137"/>
      <c r="QU112" s="137"/>
      <c r="QV112" s="137"/>
      <c r="QW112" s="137"/>
      <c r="QX112" s="137"/>
      <c r="QY112" s="137"/>
      <c r="QZ112" s="137"/>
      <c r="RA112" s="137"/>
      <c r="RB112" s="137"/>
      <c r="RC112" s="137"/>
      <c r="RD112" s="137"/>
      <c r="RE112" s="137"/>
      <c r="RF112" s="137"/>
      <c r="RG112" s="137"/>
      <c r="RH112" s="137"/>
      <c r="RI112" s="137"/>
      <c r="RJ112" s="137"/>
      <c r="RK112" s="137"/>
      <c r="RL112" s="137"/>
      <c r="RM112" s="137"/>
      <c r="RN112" s="137"/>
      <c r="RO112" s="137"/>
      <c r="RP112" s="137"/>
      <c r="RQ112" s="137"/>
      <c r="RR112" s="137"/>
      <c r="RS112" s="137"/>
      <c r="RT112" s="137"/>
      <c r="RU112" s="137"/>
      <c r="RV112" s="137"/>
      <c r="RW112" s="137"/>
      <c r="RX112" s="137"/>
      <c r="RY112" s="137"/>
      <c r="RZ112" s="137"/>
      <c r="SA112" s="137"/>
      <c r="SB112" s="137"/>
      <c r="SC112" s="137"/>
      <c r="SD112" s="137"/>
      <c r="SE112" s="137"/>
      <c r="SF112" s="137"/>
      <c r="SG112" s="137"/>
      <c r="SH112" s="137"/>
      <c r="SI112" s="137"/>
      <c r="SJ112" s="137"/>
      <c r="SK112" s="137"/>
      <c r="SL112" s="137"/>
      <c r="SM112" s="137"/>
      <c r="SN112" s="137"/>
      <c r="SO112" s="137"/>
      <c r="SP112" s="137"/>
      <c r="SQ112" s="137"/>
      <c r="SR112" s="137"/>
      <c r="SS112" s="137"/>
      <c r="ST112" s="137"/>
      <c r="SU112" s="137"/>
      <c r="SV112" s="137"/>
      <c r="SW112" s="137"/>
      <c r="SX112" s="137"/>
      <c r="SY112" s="137"/>
      <c r="SZ112" s="137"/>
      <c r="TA112" s="137"/>
      <c r="TB112" s="137"/>
      <c r="TC112" s="137"/>
      <c r="TD112" s="137"/>
      <c r="TE112" s="137"/>
      <c r="TF112" s="137"/>
      <c r="TG112" s="137"/>
      <c r="TH112" s="137"/>
      <c r="TI112" s="137"/>
      <c r="TJ112" s="137"/>
      <c r="TK112" s="137"/>
      <c r="TL112" s="137"/>
      <c r="TM112" s="137"/>
      <c r="TN112" s="137"/>
      <c r="TO112" s="137"/>
      <c r="TP112" s="137"/>
      <c r="TQ112" s="137"/>
      <c r="TR112" s="137"/>
      <c r="TS112" s="137"/>
      <c r="TT112" s="137"/>
      <c r="TU112" s="137"/>
      <c r="TV112" s="137"/>
      <c r="TW112" s="137"/>
      <c r="TX112" s="137"/>
      <c r="TY112" s="137"/>
      <c r="TZ112" s="137"/>
      <c r="UA112" s="137"/>
      <c r="UB112" s="137"/>
      <c r="UC112" s="137"/>
      <c r="UD112" s="137"/>
      <c r="UE112" s="137"/>
      <c r="UF112" s="137"/>
      <c r="UG112" s="137"/>
      <c r="UH112" s="137"/>
      <c r="UI112" s="137"/>
      <c r="UJ112" s="137"/>
      <c r="UK112" s="137"/>
      <c r="UL112" s="137"/>
      <c r="UM112" s="137"/>
      <c r="UN112" s="137"/>
      <c r="UO112" s="137"/>
      <c r="UP112" s="137"/>
      <c r="UQ112" s="137"/>
      <c r="UR112" s="137"/>
      <c r="US112" s="137"/>
      <c r="UT112" s="137"/>
      <c r="UU112" s="137"/>
      <c r="UV112" s="137"/>
      <c r="UW112" s="137"/>
      <c r="UX112" s="137"/>
      <c r="UY112" s="137"/>
      <c r="UZ112" s="137"/>
      <c r="VA112" s="137"/>
      <c r="VB112" s="137"/>
      <c r="VC112" s="137"/>
      <c r="VD112" s="137"/>
      <c r="VE112" s="137"/>
      <c r="VF112" s="137"/>
      <c r="VG112" s="137"/>
      <c r="VH112" s="137"/>
      <c r="VI112" s="137"/>
      <c r="VJ112" s="137"/>
      <c r="VK112" s="137"/>
      <c r="VL112" s="137"/>
      <c r="VM112" s="137"/>
      <c r="VN112" s="137"/>
      <c r="VO112" s="137"/>
      <c r="VP112" s="137"/>
      <c r="VQ112" s="137"/>
      <c r="VR112" s="137"/>
      <c r="VS112" s="137"/>
      <c r="VT112" s="137"/>
      <c r="VU112" s="137"/>
      <c r="VV112" s="137"/>
      <c r="VW112" s="137"/>
      <c r="VX112" s="137"/>
      <c r="VY112" s="137"/>
      <c r="VZ112" s="137"/>
      <c r="WA112" s="137"/>
      <c r="WB112" s="137"/>
      <c r="WC112" s="137"/>
      <c r="WD112" s="137"/>
      <c r="WE112" s="137"/>
      <c r="WF112" s="137"/>
      <c r="WG112" s="137"/>
      <c r="WH112" s="137"/>
      <c r="WI112" s="137"/>
      <c r="WJ112" s="137"/>
      <c r="WK112" s="137"/>
      <c r="WL112" s="137"/>
      <c r="WM112" s="137"/>
      <c r="WN112" s="137"/>
      <c r="WO112" s="137"/>
      <c r="WP112" s="137"/>
      <c r="WQ112" s="137"/>
      <c r="WR112" s="137"/>
      <c r="WS112" s="137"/>
      <c r="WT112" s="137"/>
      <c r="WU112" s="137"/>
      <c r="WV112" s="137"/>
      <c r="WW112" s="137"/>
      <c r="WX112" s="137"/>
      <c r="WY112" s="137"/>
      <c r="WZ112" s="137"/>
      <c r="XA112" s="137"/>
      <c r="XB112" s="137"/>
      <c r="XC112" s="137"/>
      <c r="XD112" s="137"/>
      <c r="XE112" s="137"/>
      <c r="XF112" s="137"/>
      <c r="XG112" s="137"/>
      <c r="XH112" s="137"/>
      <c r="XI112" s="137"/>
      <c r="XJ112" s="137"/>
      <c r="XK112" s="137"/>
      <c r="XL112" s="137"/>
      <c r="XM112" s="137"/>
      <c r="XN112" s="137"/>
      <c r="XO112" s="137"/>
      <c r="XP112" s="137"/>
      <c r="XQ112" s="137"/>
      <c r="XR112" s="137"/>
      <c r="XS112" s="137"/>
      <c r="XT112" s="137"/>
      <c r="XU112" s="137"/>
      <c r="XV112" s="137"/>
      <c r="XW112" s="137"/>
      <c r="XX112" s="137"/>
      <c r="XY112" s="137"/>
      <c r="XZ112" s="137"/>
      <c r="YA112" s="137"/>
      <c r="YB112" s="137"/>
      <c r="YC112" s="137"/>
      <c r="YD112" s="137"/>
      <c r="YE112" s="137"/>
      <c r="YF112" s="137"/>
      <c r="YG112" s="137"/>
      <c r="YH112" s="137"/>
      <c r="YI112" s="137"/>
      <c r="YJ112" s="137"/>
      <c r="YK112" s="137"/>
      <c r="YL112" s="137"/>
      <c r="YM112" s="137"/>
      <c r="YN112" s="137"/>
      <c r="YO112" s="137"/>
      <c r="YP112" s="137"/>
      <c r="YQ112" s="137"/>
      <c r="YR112" s="137"/>
      <c r="YS112" s="137"/>
      <c r="YT112" s="137"/>
      <c r="YU112" s="137"/>
      <c r="YV112" s="137"/>
      <c r="YW112" s="137"/>
      <c r="YX112" s="137"/>
      <c r="YY112" s="137"/>
      <c r="YZ112" s="137"/>
      <c r="ZA112" s="137"/>
      <c r="ZB112" s="137"/>
      <c r="ZC112" s="137"/>
      <c r="ZD112" s="137"/>
      <c r="ZE112" s="137"/>
      <c r="ZF112" s="137"/>
      <c r="ZG112" s="137"/>
      <c r="ZH112" s="137"/>
      <c r="ZI112" s="137"/>
      <c r="ZJ112" s="137"/>
      <c r="ZK112" s="137"/>
      <c r="ZL112" s="137"/>
      <c r="ZM112" s="137"/>
      <c r="ZN112" s="137"/>
      <c r="ZO112" s="137"/>
      <c r="ZP112" s="137"/>
      <c r="ZQ112" s="137"/>
      <c r="ZR112" s="137"/>
      <c r="ZS112" s="137"/>
      <c r="ZT112" s="137"/>
      <c r="ZU112" s="137"/>
      <c r="ZV112" s="137"/>
      <c r="ZW112" s="137"/>
      <c r="ZX112" s="137"/>
      <c r="ZY112" s="137"/>
      <c r="ZZ112" s="137"/>
      <c r="AAA112" s="137"/>
      <c r="AAB112" s="137"/>
      <c r="AAC112" s="137"/>
      <c r="AAD112" s="137"/>
      <c r="AAE112" s="137"/>
      <c r="AAF112" s="137"/>
      <c r="AAG112" s="137"/>
      <c r="AAH112" s="137"/>
      <c r="AAI112" s="137"/>
      <c r="AAJ112" s="137"/>
      <c r="AAK112" s="137"/>
      <c r="AAL112" s="137"/>
      <c r="AAM112" s="137"/>
      <c r="AAN112" s="137"/>
      <c r="AAO112" s="137"/>
      <c r="AAP112" s="137"/>
      <c r="AAQ112" s="137"/>
      <c r="AAR112" s="137"/>
      <c r="AAS112" s="137"/>
      <c r="AAT112" s="137"/>
      <c r="AAU112" s="137"/>
      <c r="AAV112" s="137"/>
      <c r="AAW112" s="137"/>
      <c r="AAX112" s="137"/>
      <c r="AAY112" s="137"/>
      <c r="AAZ112" s="137"/>
      <c r="ABA112" s="137"/>
      <c r="ABB112" s="137"/>
      <c r="ABC112" s="137"/>
      <c r="ABD112" s="137"/>
      <c r="ABE112" s="137"/>
      <c r="ABF112" s="137"/>
      <c r="ABG112" s="137"/>
      <c r="ABH112" s="137"/>
      <c r="ABI112" s="137"/>
      <c r="ABJ112" s="137"/>
      <c r="ABK112" s="137"/>
      <c r="ABL112" s="137"/>
      <c r="ABM112" s="137"/>
      <c r="ABN112" s="137"/>
      <c r="ABO112" s="137"/>
      <c r="ABP112" s="137"/>
      <c r="ABQ112" s="137"/>
      <c r="ABR112" s="137"/>
      <c r="ABS112" s="137"/>
      <c r="ABT112" s="137"/>
      <c r="ABU112" s="137"/>
      <c r="ABV112" s="137"/>
      <c r="ABW112" s="137"/>
      <c r="ABX112" s="137"/>
      <c r="ABY112" s="137"/>
      <c r="ABZ112" s="137"/>
      <c r="ACA112" s="137"/>
      <c r="ACB112" s="137"/>
      <c r="ACC112" s="137"/>
      <c r="ACD112" s="137"/>
      <c r="ACE112" s="137"/>
      <c r="ACF112" s="137"/>
      <c r="ACG112" s="137"/>
      <c r="ACH112" s="137"/>
      <c r="ACI112" s="137"/>
      <c r="ACJ112" s="137"/>
      <c r="ACK112" s="137"/>
      <c r="ACL112" s="137"/>
      <c r="ACM112" s="137"/>
      <c r="ACN112" s="137"/>
      <c r="ACO112" s="137"/>
      <c r="ACP112" s="137"/>
      <c r="ACQ112" s="137"/>
      <c r="ACR112" s="137"/>
      <c r="ACS112" s="137"/>
      <c r="ACT112" s="137"/>
      <c r="ACU112" s="137"/>
      <c r="ACV112" s="137"/>
      <c r="ACW112" s="137"/>
      <c r="ACX112" s="137"/>
      <c r="ACY112" s="137"/>
      <c r="ACZ112" s="137"/>
      <c r="ADA112" s="137"/>
      <c r="ADB112" s="137"/>
      <c r="ADC112" s="137"/>
      <c r="ADD112" s="137"/>
      <c r="ADE112" s="137"/>
      <c r="ADF112" s="137"/>
      <c r="ADG112" s="137"/>
      <c r="ADH112" s="137"/>
      <c r="ADI112" s="137"/>
      <c r="ADJ112" s="137"/>
      <c r="ADK112" s="137"/>
      <c r="ADL112" s="137"/>
      <c r="ADM112" s="137"/>
      <c r="ADN112" s="137"/>
      <c r="ADO112" s="137"/>
      <c r="ADP112" s="137"/>
      <c r="ADQ112" s="137"/>
      <c r="ADR112" s="137"/>
      <c r="ADS112" s="137"/>
      <c r="ADT112" s="137"/>
      <c r="ADU112" s="137"/>
      <c r="ADV112" s="137"/>
      <c r="ADW112" s="137"/>
      <c r="ADX112" s="137"/>
      <c r="ADY112" s="137"/>
      <c r="ADZ112" s="137"/>
      <c r="AEA112" s="137"/>
      <c r="AEB112" s="137"/>
      <c r="AEC112" s="137"/>
      <c r="AED112" s="137"/>
      <c r="AEE112" s="137"/>
      <c r="AEF112" s="137"/>
      <c r="AEG112" s="137"/>
      <c r="AEH112" s="137"/>
      <c r="AEI112" s="137"/>
      <c r="AEJ112" s="137"/>
      <c r="AEK112" s="137"/>
      <c r="AEL112" s="137"/>
      <c r="AEM112" s="137"/>
      <c r="AEN112" s="137"/>
      <c r="AEO112" s="137"/>
      <c r="AEP112" s="137"/>
      <c r="AEQ112" s="137"/>
      <c r="AER112" s="137"/>
      <c r="AES112" s="137"/>
      <c r="AET112" s="137"/>
      <c r="AEU112" s="137"/>
      <c r="AEV112" s="137"/>
      <c r="AEW112" s="137"/>
      <c r="AEX112" s="137"/>
      <c r="AEY112" s="137"/>
      <c r="AEZ112" s="137"/>
      <c r="AFA112" s="137"/>
      <c r="AFB112" s="137"/>
      <c r="AFC112" s="137"/>
      <c r="AFD112" s="137"/>
      <c r="AFE112" s="137"/>
      <c r="AFF112" s="137"/>
      <c r="AFG112" s="137"/>
      <c r="AFH112" s="137"/>
      <c r="AFI112" s="137"/>
      <c r="AFJ112" s="137"/>
      <c r="AFK112" s="137"/>
      <c r="AFL112" s="137"/>
      <c r="AFM112" s="137"/>
      <c r="AFN112" s="137"/>
      <c r="AFO112" s="137"/>
      <c r="AFP112" s="137"/>
      <c r="AFQ112" s="137"/>
      <c r="AFR112" s="137"/>
      <c r="AFS112" s="137"/>
      <c r="AFT112" s="137"/>
      <c r="AFU112" s="137"/>
      <c r="AFV112" s="137"/>
      <c r="AFW112" s="137"/>
      <c r="AFX112" s="137"/>
      <c r="AFY112" s="137"/>
      <c r="AFZ112" s="137"/>
      <c r="AGA112" s="137"/>
      <c r="AGB112" s="137"/>
      <c r="AGC112" s="137"/>
      <c r="AGD112" s="137"/>
      <c r="AGE112" s="137"/>
      <c r="AGF112" s="137"/>
      <c r="AGG112" s="137"/>
      <c r="AGH112" s="137"/>
      <c r="AGI112" s="137"/>
      <c r="AGJ112" s="137"/>
      <c r="AGK112" s="137"/>
      <c r="AGL112" s="137"/>
      <c r="AGM112" s="137"/>
      <c r="AGN112" s="137"/>
      <c r="AGO112" s="137"/>
      <c r="AGP112" s="137"/>
      <c r="AGQ112" s="137"/>
      <c r="AGR112" s="137"/>
      <c r="AGS112" s="137"/>
      <c r="AGT112" s="137"/>
      <c r="AGU112" s="137"/>
      <c r="AGV112" s="137"/>
      <c r="AGW112" s="137"/>
      <c r="AGX112" s="137"/>
      <c r="AGY112" s="137"/>
      <c r="AGZ112" s="137"/>
      <c r="AHA112" s="137"/>
      <c r="AHB112" s="137"/>
      <c r="AHC112" s="137"/>
      <c r="AHD112" s="137"/>
      <c r="AHE112" s="137"/>
      <c r="AHF112" s="137"/>
      <c r="AHG112" s="137"/>
      <c r="AHH112" s="137"/>
      <c r="AHI112" s="137"/>
      <c r="AHJ112" s="137"/>
      <c r="AHK112" s="137"/>
      <c r="AHL112" s="137"/>
      <c r="AHM112" s="137"/>
      <c r="AHN112" s="137"/>
      <c r="AHO112" s="137"/>
      <c r="AHP112" s="137"/>
      <c r="AHQ112" s="137"/>
      <c r="AHR112" s="137"/>
      <c r="AHS112" s="137"/>
      <c r="AHT112" s="137"/>
      <c r="AHU112" s="137"/>
      <c r="AHV112" s="137"/>
      <c r="AHW112" s="137"/>
      <c r="AHX112" s="137"/>
      <c r="AHY112" s="137"/>
      <c r="AHZ112" s="137"/>
      <c r="AIA112" s="137"/>
      <c r="AIB112" s="137"/>
      <c r="AIC112" s="137"/>
      <c r="AID112" s="137"/>
      <c r="AIE112" s="137"/>
      <c r="AIF112" s="137"/>
      <c r="AIG112" s="137"/>
      <c r="AIH112" s="137"/>
      <c r="AII112" s="137"/>
      <c r="AIJ112" s="137"/>
      <c r="AIK112" s="137"/>
      <c r="AIL112" s="137"/>
      <c r="AIM112" s="137"/>
      <c r="AIN112" s="137"/>
      <c r="AIO112" s="137"/>
      <c r="AIP112" s="137"/>
      <c r="AIQ112" s="137"/>
      <c r="AIR112" s="137"/>
      <c r="AIS112" s="137"/>
      <c r="AIT112" s="137"/>
      <c r="AIU112" s="137"/>
      <c r="AIV112" s="137"/>
      <c r="AIW112" s="137"/>
      <c r="AIX112" s="137"/>
      <c r="AIY112" s="137"/>
      <c r="AIZ112" s="137"/>
      <c r="AJA112" s="137"/>
      <c r="AJB112" s="137"/>
      <c r="AJC112" s="137"/>
      <c r="AJD112" s="137"/>
      <c r="AJE112" s="137"/>
      <c r="AJF112" s="137"/>
      <c r="AJG112" s="137"/>
      <c r="AJH112" s="137"/>
      <c r="AJI112" s="137"/>
      <c r="AJJ112" s="137"/>
      <c r="AJK112" s="137"/>
      <c r="AJL112" s="137"/>
      <c r="AJM112" s="137"/>
      <c r="AJN112" s="137"/>
      <c r="AJO112" s="137"/>
      <c r="AJP112" s="137"/>
      <c r="AJQ112" s="137"/>
      <c r="AJR112" s="137"/>
      <c r="AJS112" s="137"/>
      <c r="AJT112" s="137"/>
      <c r="AJU112" s="137"/>
      <c r="AJV112" s="137"/>
      <c r="AJW112" s="137"/>
      <c r="AJX112" s="137"/>
      <c r="AJY112" s="137"/>
      <c r="AJZ112" s="137"/>
      <c r="AKA112" s="137"/>
      <c r="AKB112" s="137"/>
      <c r="AKC112" s="137"/>
      <c r="AKD112" s="137"/>
      <c r="AKE112" s="137"/>
      <c r="AKF112" s="137"/>
      <c r="AKG112" s="137"/>
      <c r="AKH112" s="137"/>
      <c r="AKI112" s="137"/>
      <c r="AKJ112" s="137"/>
      <c r="AKK112" s="137"/>
      <c r="AKL112" s="137"/>
      <c r="AKM112" s="137"/>
      <c r="AKN112" s="137"/>
      <c r="AKO112" s="137"/>
      <c r="AKP112" s="137"/>
      <c r="AKQ112" s="137"/>
      <c r="AKR112" s="137"/>
      <c r="AKS112" s="137"/>
      <c r="AKT112" s="137"/>
      <c r="AKU112" s="137"/>
      <c r="AKV112" s="137"/>
      <c r="AKW112" s="137"/>
      <c r="AKX112" s="137"/>
      <c r="AKY112" s="137"/>
      <c r="AKZ112" s="137"/>
      <c r="ALA112" s="137"/>
      <c r="ALB112" s="137"/>
      <c r="ALC112" s="137"/>
      <c r="ALD112" s="137"/>
      <c r="ALE112" s="137"/>
      <c r="ALF112" s="137"/>
      <c r="ALG112" s="137"/>
      <c r="ALH112" s="137"/>
      <c r="ALI112" s="137"/>
      <c r="ALJ112" s="137"/>
      <c r="ALK112" s="137"/>
      <c r="ALL112" s="137"/>
      <c r="ALM112" s="137"/>
      <c r="ALN112" s="137"/>
      <c r="ALO112" s="137"/>
      <c r="ALP112" s="137"/>
      <c r="ALQ112" s="137"/>
      <c r="ALR112" s="137"/>
      <c r="ALS112" s="137"/>
      <c r="ALT112" s="137"/>
      <c r="ALU112" s="137"/>
      <c r="ALV112" s="137"/>
      <c r="ALW112" s="137"/>
      <c r="ALX112" s="137"/>
      <c r="ALY112" s="137"/>
    </row>
    <row r="113" spans="1:1013" ht="15.75" thickBot="1" x14ac:dyDescent="0.3">
      <c r="A113" s="241"/>
      <c r="B113" s="242"/>
      <c r="C113" s="242"/>
      <c r="D113" s="243"/>
      <c r="E113" s="244">
        <f t="shared" ref="E113:I113" si="1">SUM(E106:E112)</f>
        <v>610000</v>
      </c>
      <c r="F113" s="292">
        <f t="shared" si="1"/>
        <v>270000</v>
      </c>
      <c r="G113" s="244">
        <f t="shared" si="1"/>
        <v>270000</v>
      </c>
      <c r="H113" s="244">
        <f t="shared" si="1"/>
        <v>310000</v>
      </c>
      <c r="I113" s="244">
        <f t="shared" si="1"/>
        <v>0</v>
      </c>
      <c r="J113" s="92"/>
    </row>
    <row r="114" spans="1:1013" x14ac:dyDescent="0.25">
      <c r="A114" s="285"/>
      <c r="B114" s="285"/>
      <c r="C114" s="285"/>
      <c r="D114" s="286"/>
      <c r="E114" s="307">
        <f>E83+E90+E100+E105+E113</f>
        <v>8732014.6699999999</v>
      </c>
      <c r="F114" s="307">
        <f>F83+F90+F100+F105+F113</f>
        <v>1535976.95</v>
      </c>
      <c r="G114" s="307">
        <f>G83+G90+G100+G105+G113</f>
        <v>1535976.95</v>
      </c>
      <c r="H114" s="307">
        <f>H83+H90+H100+H105+H113</f>
        <v>5046037.7200000007</v>
      </c>
      <c r="I114" s="307">
        <f>I83+I90+I100+I105+I113</f>
        <v>1990000</v>
      </c>
      <c r="J114" s="92"/>
    </row>
    <row r="115" spans="1:1013" ht="23.25" x14ac:dyDescent="0.25">
      <c r="A115" s="439" t="s">
        <v>220</v>
      </c>
      <c r="B115" s="440"/>
      <c r="C115" s="440"/>
      <c r="D115" s="440"/>
      <c r="E115" s="440"/>
      <c r="F115" s="440"/>
      <c r="G115" s="287"/>
      <c r="H115" s="287"/>
      <c r="I115" s="287"/>
      <c r="J115" s="92"/>
    </row>
    <row r="116" spans="1:1013" ht="36" customHeight="1" x14ac:dyDescent="0.25">
      <c r="A116" s="220" t="s">
        <v>34</v>
      </c>
      <c r="B116" s="221" t="s">
        <v>35</v>
      </c>
      <c r="C116" s="221" t="s">
        <v>94</v>
      </c>
      <c r="D116" s="221" t="s">
        <v>95</v>
      </c>
      <c r="E116" s="222">
        <v>45000</v>
      </c>
      <c r="F116" s="222">
        <v>15000</v>
      </c>
      <c r="G116" s="222">
        <v>15000</v>
      </c>
      <c r="H116" s="222">
        <v>30000</v>
      </c>
      <c r="I116" s="222"/>
    </row>
    <row r="117" spans="1:1013" ht="33.75" x14ac:dyDescent="0.25">
      <c r="A117" s="223" t="s">
        <v>34</v>
      </c>
      <c r="B117" s="224" t="s">
        <v>35</v>
      </c>
      <c r="C117" s="224" t="s">
        <v>94</v>
      </c>
      <c r="D117" s="224" t="s">
        <v>262</v>
      </c>
      <c r="E117" s="225">
        <v>55000</v>
      </c>
      <c r="F117" s="225">
        <v>15000</v>
      </c>
      <c r="G117" s="225">
        <v>15000</v>
      </c>
      <c r="H117" s="225">
        <v>40000</v>
      </c>
      <c r="I117" s="225"/>
    </row>
    <row r="118" spans="1:1013" s="461" customFormat="1" ht="22.5" x14ac:dyDescent="0.25">
      <c r="A118" s="477" t="s">
        <v>34</v>
      </c>
      <c r="B118" s="478" t="s">
        <v>35</v>
      </c>
      <c r="C118" s="478" t="s">
        <v>94</v>
      </c>
      <c r="D118" s="478" t="s">
        <v>96</v>
      </c>
      <c r="E118" s="479">
        <v>20000</v>
      </c>
      <c r="F118" s="479">
        <v>20000</v>
      </c>
      <c r="G118" s="479">
        <v>20000</v>
      </c>
      <c r="H118" s="479"/>
      <c r="I118" s="479"/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  <c r="T118" s="137"/>
      <c r="U118" s="137"/>
      <c r="V118" s="137"/>
      <c r="W118" s="137"/>
      <c r="X118" s="137"/>
      <c r="Y118" s="137"/>
      <c r="Z118" s="137"/>
      <c r="AA118" s="137"/>
      <c r="AB118" s="137"/>
      <c r="AC118" s="137"/>
      <c r="AD118" s="137"/>
      <c r="AE118" s="137"/>
      <c r="AF118" s="137"/>
      <c r="AG118" s="137"/>
      <c r="AH118" s="137"/>
      <c r="AI118" s="137"/>
      <c r="AJ118" s="137"/>
      <c r="AK118" s="137"/>
      <c r="AL118" s="137"/>
      <c r="AM118" s="137"/>
      <c r="AN118" s="137"/>
      <c r="AO118" s="137"/>
      <c r="AP118" s="137"/>
      <c r="AQ118" s="137"/>
      <c r="AR118" s="137"/>
      <c r="AS118" s="137"/>
      <c r="AT118" s="137"/>
      <c r="AU118" s="137"/>
      <c r="AV118" s="137"/>
      <c r="AW118" s="137"/>
      <c r="AX118" s="137"/>
      <c r="AY118" s="137"/>
      <c r="AZ118" s="137"/>
      <c r="BA118" s="137"/>
      <c r="BB118" s="137"/>
      <c r="BC118" s="137"/>
      <c r="BD118" s="137"/>
      <c r="BE118" s="137"/>
      <c r="BF118" s="137"/>
      <c r="BG118" s="137"/>
      <c r="BH118" s="137"/>
      <c r="BI118" s="137"/>
      <c r="BJ118" s="137"/>
      <c r="BK118" s="137"/>
      <c r="BL118" s="137"/>
      <c r="BM118" s="137"/>
      <c r="BN118" s="137"/>
      <c r="BO118" s="137"/>
      <c r="BP118" s="137"/>
      <c r="BQ118" s="137"/>
      <c r="BR118" s="137"/>
      <c r="BS118" s="137"/>
      <c r="BT118" s="137"/>
      <c r="BU118" s="137"/>
      <c r="BV118" s="137"/>
      <c r="BW118" s="137"/>
      <c r="BX118" s="137"/>
      <c r="BY118" s="137"/>
      <c r="BZ118" s="137"/>
      <c r="CA118" s="137"/>
      <c r="CB118" s="137"/>
      <c r="CC118" s="137"/>
      <c r="CD118" s="137"/>
      <c r="CE118" s="137"/>
      <c r="CF118" s="137"/>
      <c r="CG118" s="137"/>
      <c r="CH118" s="137"/>
      <c r="CI118" s="137"/>
      <c r="CJ118" s="137"/>
      <c r="CK118" s="137"/>
      <c r="CL118" s="137"/>
      <c r="CM118" s="137"/>
      <c r="CN118" s="137"/>
      <c r="CO118" s="137"/>
      <c r="CP118" s="137"/>
      <c r="CQ118" s="137"/>
      <c r="CR118" s="137"/>
      <c r="CS118" s="137"/>
      <c r="CT118" s="137"/>
      <c r="CU118" s="137"/>
      <c r="CV118" s="137"/>
      <c r="CW118" s="137"/>
      <c r="CX118" s="137"/>
      <c r="CY118" s="137"/>
      <c r="CZ118" s="137"/>
      <c r="DA118" s="137"/>
      <c r="DB118" s="137"/>
      <c r="DC118" s="137"/>
      <c r="DD118" s="137"/>
      <c r="DE118" s="137"/>
      <c r="DF118" s="137"/>
      <c r="DG118" s="137"/>
      <c r="DH118" s="137"/>
      <c r="DI118" s="137"/>
      <c r="DJ118" s="137"/>
      <c r="DK118" s="137"/>
      <c r="DL118" s="137"/>
      <c r="DM118" s="137"/>
      <c r="DN118" s="137"/>
      <c r="DO118" s="137"/>
      <c r="DP118" s="137"/>
      <c r="DQ118" s="137"/>
      <c r="DR118" s="137"/>
      <c r="DS118" s="137"/>
      <c r="DT118" s="137"/>
      <c r="DU118" s="137"/>
      <c r="DV118" s="137"/>
      <c r="DW118" s="137"/>
      <c r="DX118" s="137"/>
      <c r="DY118" s="137"/>
      <c r="DZ118" s="137"/>
      <c r="EA118" s="137"/>
      <c r="EB118" s="137"/>
      <c r="EC118" s="137"/>
      <c r="ED118" s="137"/>
      <c r="EE118" s="137"/>
      <c r="EF118" s="137"/>
      <c r="EG118" s="137"/>
      <c r="EH118" s="137"/>
      <c r="EI118" s="137"/>
      <c r="EJ118" s="137"/>
      <c r="EK118" s="137"/>
      <c r="EL118" s="137"/>
      <c r="EM118" s="137"/>
      <c r="EN118" s="137"/>
      <c r="EO118" s="137"/>
      <c r="EP118" s="137"/>
      <c r="EQ118" s="137"/>
      <c r="ER118" s="137"/>
      <c r="ES118" s="137"/>
      <c r="ET118" s="137"/>
      <c r="EU118" s="137"/>
      <c r="EV118" s="137"/>
      <c r="EW118" s="137"/>
      <c r="EX118" s="137"/>
      <c r="EY118" s="137"/>
      <c r="EZ118" s="137"/>
      <c r="FA118" s="137"/>
      <c r="FB118" s="137"/>
      <c r="FC118" s="137"/>
      <c r="FD118" s="137"/>
      <c r="FE118" s="137"/>
      <c r="FF118" s="137"/>
      <c r="FG118" s="137"/>
      <c r="FH118" s="137"/>
      <c r="FI118" s="137"/>
      <c r="FJ118" s="137"/>
      <c r="FK118" s="137"/>
      <c r="FL118" s="137"/>
      <c r="FM118" s="137"/>
      <c r="FN118" s="137"/>
      <c r="FO118" s="137"/>
      <c r="FP118" s="137"/>
      <c r="FQ118" s="137"/>
      <c r="FR118" s="137"/>
      <c r="FS118" s="137"/>
      <c r="FT118" s="137"/>
      <c r="FU118" s="137"/>
      <c r="FV118" s="137"/>
      <c r="FW118" s="137"/>
      <c r="FX118" s="137"/>
      <c r="FY118" s="137"/>
      <c r="FZ118" s="137"/>
      <c r="GA118" s="137"/>
      <c r="GB118" s="137"/>
      <c r="GC118" s="137"/>
      <c r="GD118" s="137"/>
      <c r="GE118" s="137"/>
      <c r="GF118" s="137"/>
      <c r="GG118" s="137"/>
      <c r="GH118" s="137"/>
      <c r="GI118" s="137"/>
      <c r="GJ118" s="137"/>
      <c r="GK118" s="137"/>
      <c r="GL118" s="137"/>
      <c r="GM118" s="137"/>
      <c r="GN118" s="137"/>
      <c r="GO118" s="137"/>
      <c r="GP118" s="137"/>
      <c r="GQ118" s="137"/>
      <c r="GR118" s="137"/>
      <c r="GS118" s="137"/>
      <c r="GT118" s="137"/>
      <c r="GU118" s="137"/>
      <c r="GV118" s="137"/>
      <c r="GW118" s="137"/>
      <c r="GX118" s="137"/>
      <c r="GY118" s="137"/>
      <c r="GZ118" s="137"/>
      <c r="HA118" s="137"/>
      <c r="HB118" s="137"/>
      <c r="HC118" s="137"/>
      <c r="HD118" s="137"/>
      <c r="HE118" s="137"/>
      <c r="HF118" s="137"/>
      <c r="HG118" s="137"/>
      <c r="HH118" s="137"/>
      <c r="HI118" s="137"/>
      <c r="HJ118" s="137"/>
      <c r="HK118" s="137"/>
      <c r="HL118" s="137"/>
      <c r="HM118" s="137"/>
      <c r="HN118" s="137"/>
      <c r="HO118" s="137"/>
      <c r="HP118" s="137"/>
      <c r="HQ118" s="137"/>
      <c r="HR118" s="137"/>
      <c r="HS118" s="137"/>
      <c r="HT118" s="137"/>
      <c r="HU118" s="137"/>
      <c r="HV118" s="137"/>
      <c r="HW118" s="137"/>
      <c r="HX118" s="137"/>
      <c r="HY118" s="137"/>
      <c r="HZ118" s="137"/>
      <c r="IA118" s="137"/>
      <c r="IB118" s="137"/>
      <c r="IC118" s="137"/>
      <c r="ID118" s="137"/>
      <c r="IE118" s="137"/>
      <c r="IF118" s="137"/>
      <c r="IG118" s="137"/>
      <c r="IH118" s="137"/>
      <c r="II118" s="137"/>
      <c r="IJ118" s="137"/>
      <c r="IK118" s="137"/>
      <c r="IL118" s="137"/>
      <c r="IM118" s="137"/>
      <c r="IN118" s="137"/>
      <c r="IO118" s="137"/>
      <c r="IP118" s="137"/>
      <c r="IQ118" s="137"/>
      <c r="IR118" s="137"/>
      <c r="IS118" s="137"/>
      <c r="IT118" s="137"/>
      <c r="IU118" s="137"/>
      <c r="IV118" s="137"/>
      <c r="IW118" s="137"/>
      <c r="IX118" s="137"/>
      <c r="IY118" s="137"/>
      <c r="IZ118" s="137"/>
      <c r="JA118" s="137"/>
      <c r="JB118" s="137"/>
      <c r="JC118" s="137"/>
      <c r="JD118" s="137"/>
      <c r="JE118" s="137"/>
      <c r="JF118" s="137"/>
      <c r="JG118" s="137"/>
      <c r="JH118" s="137"/>
      <c r="JI118" s="137"/>
      <c r="JJ118" s="137"/>
      <c r="JK118" s="137"/>
      <c r="JL118" s="137"/>
      <c r="JM118" s="137"/>
      <c r="JN118" s="137"/>
      <c r="JO118" s="137"/>
      <c r="JP118" s="137"/>
      <c r="JQ118" s="137"/>
      <c r="JR118" s="137"/>
      <c r="JS118" s="137"/>
      <c r="JT118" s="137"/>
      <c r="JU118" s="137"/>
      <c r="JV118" s="137"/>
      <c r="JW118" s="137"/>
      <c r="JX118" s="137"/>
      <c r="JY118" s="137"/>
      <c r="JZ118" s="137"/>
      <c r="KA118" s="137"/>
      <c r="KB118" s="137"/>
      <c r="KC118" s="137"/>
      <c r="KD118" s="137"/>
      <c r="KE118" s="137"/>
      <c r="KF118" s="137"/>
      <c r="KG118" s="137"/>
      <c r="KH118" s="137"/>
      <c r="KI118" s="137"/>
      <c r="KJ118" s="137"/>
      <c r="KK118" s="137"/>
      <c r="KL118" s="137"/>
      <c r="KM118" s="137"/>
      <c r="KN118" s="137"/>
      <c r="KO118" s="137"/>
      <c r="KP118" s="137"/>
      <c r="KQ118" s="137"/>
      <c r="KR118" s="137"/>
      <c r="KS118" s="137"/>
      <c r="KT118" s="137"/>
      <c r="KU118" s="137"/>
      <c r="KV118" s="137"/>
      <c r="KW118" s="137"/>
      <c r="KX118" s="137"/>
      <c r="KY118" s="137"/>
      <c r="KZ118" s="137"/>
      <c r="LA118" s="137"/>
      <c r="LB118" s="137"/>
      <c r="LC118" s="137"/>
      <c r="LD118" s="137"/>
      <c r="LE118" s="137"/>
      <c r="LF118" s="137"/>
      <c r="LG118" s="137"/>
      <c r="LH118" s="137"/>
      <c r="LI118" s="137"/>
      <c r="LJ118" s="137"/>
      <c r="LK118" s="137"/>
      <c r="LL118" s="137"/>
      <c r="LM118" s="137"/>
      <c r="LN118" s="137"/>
      <c r="LO118" s="137"/>
      <c r="LP118" s="137"/>
      <c r="LQ118" s="137"/>
      <c r="LR118" s="137"/>
      <c r="LS118" s="137"/>
      <c r="LT118" s="137"/>
      <c r="LU118" s="137"/>
      <c r="LV118" s="137"/>
      <c r="LW118" s="137"/>
      <c r="LX118" s="137"/>
      <c r="LY118" s="137"/>
      <c r="LZ118" s="137"/>
      <c r="MA118" s="137"/>
      <c r="MB118" s="137"/>
      <c r="MC118" s="137"/>
      <c r="MD118" s="137"/>
      <c r="ME118" s="137"/>
      <c r="MF118" s="137"/>
      <c r="MG118" s="137"/>
      <c r="MH118" s="137"/>
      <c r="MI118" s="137"/>
      <c r="MJ118" s="137"/>
      <c r="MK118" s="137"/>
      <c r="ML118" s="137"/>
      <c r="MM118" s="137"/>
      <c r="MN118" s="137"/>
      <c r="MO118" s="137"/>
      <c r="MP118" s="137"/>
      <c r="MQ118" s="137"/>
      <c r="MR118" s="137"/>
      <c r="MS118" s="137"/>
      <c r="MT118" s="137"/>
      <c r="MU118" s="137"/>
      <c r="MV118" s="137"/>
      <c r="MW118" s="137"/>
      <c r="MX118" s="137"/>
      <c r="MY118" s="137"/>
      <c r="MZ118" s="137"/>
      <c r="NA118" s="137"/>
      <c r="NB118" s="137"/>
      <c r="NC118" s="137"/>
      <c r="ND118" s="137"/>
      <c r="NE118" s="137"/>
      <c r="NF118" s="137"/>
      <c r="NG118" s="137"/>
      <c r="NH118" s="137"/>
      <c r="NI118" s="137"/>
      <c r="NJ118" s="137"/>
      <c r="NK118" s="137"/>
      <c r="NL118" s="137"/>
      <c r="NM118" s="137"/>
      <c r="NN118" s="137"/>
      <c r="NO118" s="137"/>
      <c r="NP118" s="137"/>
      <c r="NQ118" s="137"/>
      <c r="NR118" s="137"/>
      <c r="NS118" s="137"/>
      <c r="NT118" s="137"/>
      <c r="NU118" s="137"/>
      <c r="NV118" s="137"/>
      <c r="NW118" s="137"/>
      <c r="NX118" s="137"/>
      <c r="NY118" s="137"/>
      <c r="NZ118" s="137"/>
      <c r="OA118" s="137"/>
      <c r="OB118" s="137"/>
      <c r="OC118" s="137"/>
      <c r="OD118" s="137"/>
      <c r="OE118" s="137"/>
      <c r="OF118" s="137"/>
      <c r="OG118" s="137"/>
      <c r="OH118" s="137"/>
      <c r="OI118" s="137"/>
      <c r="OJ118" s="137"/>
      <c r="OK118" s="137"/>
      <c r="OL118" s="137"/>
      <c r="OM118" s="137"/>
      <c r="ON118" s="137"/>
      <c r="OO118" s="137"/>
      <c r="OP118" s="137"/>
      <c r="OQ118" s="137"/>
      <c r="OR118" s="137"/>
      <c r="OS118" s="137"/>
      <c r="OT118" s="137"/>
      <c r="OU118" s="137"/>
      <c r="OV118" s="137"/>
      <c r="OW118" s="137"/>
      <c r="OX118" s="137"/>
      <c r="OY118" s="137"/>
      <c r="OZ118" s="137"/>
      <c r="PA118" s="137"/>
      <c r="PB118" s="137"/>
      <c r="PC118" s="137"/>
      <c r="PD118" s="137"/>
      <c r="PE118" s="137"/>
      <c r="PF118" s="137"/>
      <c r="PG118" s="137"/>
      <c r="PH118" s="137"/>
      <c r="PI118" s="137"/>
      <c r="PJ118" s="137"/>
      <c r="PK118" s="137"/>
      <c r="PL118" s="137"/>
      <c r="PM118" s="137"/>
      <c r="PN118" s="137"/>
      <c r="PO118" s="137"/>
      <c r="PP118" s="137"/>
      <c r="PQ118" s="137"/>
      <c r="PR118" s="137"/>
      <c r="PS118" s="137"/>
      <c r="PT118" s="137"/>
      <c r="PU118" s="137"/>
      <c r="PV118" s="137"/>
      <c r="PW118" s="137"/>
      <c r="PX118" s="137"/>
      <c r="PY118" s="137"/>
      <c r="PZ118" s="137"/>
      <c r="QA118" s="137"/>
      <c r="QB118" s="137"/>
      <c r="QC118" s="137"/>
      <c r="QD118" s="137"/>
      <c r="QE118" s="137"/>
      <c r="QF118" s="137"/>
      <c r="QG118" s="137"/>
      <c r="QH118" s="137"/>
      <c r="QI118" s="137"/>
      <c r="QJ118" s="137"/>
      <c r="QK118" s="137"/>
      <c r="QL118" s="137"/>
      <c r="QM118" s="137"/>
      <c r="QN118" s="137"/>
      <c r="QO118" s="137"/>
      <c r="QP118" s="137"/>
      <c r="QQ118" s="137"/>
      <c r="QR118" s="137"/>
      <c r="QS118" s="137"/>
      <c r="QT118" s="137"/>
      <c r="QU118" s="137"/>
      <c r="QV118" s="137"/>
      <c r="QW118" s="137"/>
      <c r="QX118" s="137"/>
      <c r="QY118" s="137"/>
      <c r="QZ118" s="137"/>
      <c r="RA118" s="137"/>
      <c r="RB118" s="137"/>
      <c r="RC118" s="137"/>
      <c r="RD118" s="137"/>
      <c r="RE118" s="137"/>
      <c r="RF118" s="137"/>
      <c r="RG118" s="137"/>
      <c r="RH118" s="137"/>
      <c r="RI118" s="137"/>
      <c r="RJ118" s="137"/>
      <c r="RK118" s="137"/>
      <c r="RL118" s="137"/>
      <c r="RM118" s="137"/>
      <c r="RN118" s="137"/>
      <c r="RO118" s="137"/>
      <c r="RP118" s="137"/>
      <c r="RQ118" s="137"/>
      <c r="RR118" s="137"/>
      <c r="RS118" s="137"/>
      <c r="RT118" s="137"/>
      <c r="RU118" s="137"/>
      <c r="RV118" s="137"/>
      <c r="RW118" s="137"/>
      <c r="RX118" s="137"/>
      <c r="RY118" s="137"/>
      <c r="RZ118" s="137"/>
      <c r="SA118" s="137"/>
      <c r="SB118" s="137"/>
      <c r="SC118" s="137"/>
      <c r="SD118" s="137"/>
      <c r="SE118" s="137"/>
      <c r="SF118" s="137"/>
      <c r="SG118" s="137"/>
      <c r="SH118" s="137"/>
      <c r="SI118" s="137"/>
      <c r="SJ118" s="137"/>
      <c r="SK118" s="137"/>
      <c r="SL118" s="137"/>
      <c r="SM118" s="137"/>
      <c r="SN118" s="137"/>
      <c r="SO118" s="137"/>
      <c r="SP118" s="137"/>
      <c r="SQ118" s="137"/>
      <c r="SR118" s="137"/>
      <c r="SS118" s="137"/>
      <c r="ST118" s="137"/>
      <c r="SU118" s="137"/>
      <c r="SV118" s="137"/>
      <c r="SW118" s="137"/>
      <c r="SX118" s="137"/>
      <c r="SY118" s="137"/>
      <c r="SZ118" s="137"/>
      <c r="TA118" s="137"/>
      <c r="TB118" s="137"/>
      <c r="TC118" s="137"/>
      <c r="TD118" s="137"/>
      <c r="TE118" s="137"/>
      <c r="TF118" s="137"/>
      <c r="TG118" s="137"/>
      <c r="TH118" s="137"/>
      <c r="TI118" s="137"/>
      <c r="TJ118" s="137"/>
      <c r="TK118" s="137"/>
      <c r="TL118" s="137"/>
      <c r="TM118" s="137"/>
      <c r="TN118" s="137"/>
      <c r="TO118" s="137"/>
      <c r="TP118" s="137"/>
      <c r="TQ118" s="137"/>
      <c r="TR118" s="137"/>
      <c r="TS118" s="137"/>
      <c r="TT118" s="137"/>
      <c r="TU118" s="137"/>
      <c r="TV118" s="137"/>
      <c r="TW118" s="137"/>
      <c r="TX118" s="137"/>
      <c r="TY118" s="137"/>
      <c r="TZ118" s="137"/>
      <c r="UA118" s="137"/>
      <c r="UB118" s="137"/>
      <c r="UC118" s="137"/>
      <c r="UD118" s="137"/>
      <c r="UE118" s="137"/>
      <c r="UF118" s="137"/>
      <c r="UG118" s="137"/>
      <c r="UH118" s="137"/>
      <c r="UI118" s="137"/>
      <c r="UJ118" s="137"/>
      <c r="UK118" s="137"/>
      <c r="UL118" s="137"/>
      <c r="UM118" s="137"/>
      <c r="UN118" s="137"/>
      <c r="UO118" s="137"/>
      <c r="UP118" s="137"/>
      <c r="UQ118" s="137"/>
      <c r="UR118" s="137"/>
      <c r="US118" s="137"/>
      <c r="UT118" s="137"/>
      <c r="UU118" s="137"/>
      <c r="UV118" s="137"/>
      <c r="UW118" s="137"/>
      <c r="UX118" s="137"/>
      <c r="UY118" s="137"/>
      <c r="UZ118" s="137"/>
      <c r="VA118" s="137"/>
      <c r="VB118" s="137"/>
      <c r="VC118" s="137"/>
      <c r="VD118" s="137"/>
      <c r="VE118" s="137"/>
      <c r="VF118" s="137"/>
      <c r="VG118" s="137"/>
      <c r="VH118" s="137"/>
      <c r="VI118" s="137"/>
      <c r="VJ118" s="137"/>
      <c r="VK118" s="137"/>
      <c r="VL118" s="137"/>
      <c r="VM118" s="137"/>
      <c r="VN118" s="137"/>
      <c r="VO118" s="137"/>
      <c r="VP118" s="137"/>
      <c r="VQ118" s="137"/>
      <c r="VR118" s="137"/>
      <c r="VS118" s="137"/>
      <c r="VT118" s="137"/>
      <c r="VU118" s="137"/>
      <c r="VV118" s="137"/>
      <c r="VW118" s="137"/>
      <c r="VX118" s="137"/>
      <c r="VY118" s="137"/>
      <c r="VZ118" s="137"/>
      <c r="WA118" s="137"/>
      <c r="WB118" s="137"/>
      <c r="WC118" s="137"/>
      <c r="WD118" s="137"/>
      <c r="WE118" s="137"/>
      <c r="WF118" s="137"/>
      <c r="WG118" s="137"/>
      <c r="WH118" s="137"/>
      <c r="WI118" s="137"/>
      <c r="WJ118" s="137"/>
      <c r="WK118" s="137"/>
      <c r="WL118" s="137"/>
      <c r="WM118" s="137"/>
      <c r="WN118" s="137"/>
      <c r="WO118" s="137"/>
      <c r="WP118" s="137"/>
      <c r="WQ118" s="137"/>
      <c r="WR118" s="137"/>
      <c r="WS118" s="137"/>
      <c r="WT118" s="137"/>
      <c r="WU118" s="137"/>
      <c r="WV118" s="137"/>
      <c r="WW118" s="137"/>
      <c r="WX118" s="137"/>
      <c r="WY118" s="137"/>
      <c r="WZ118" s="137"/>
      <c r="XA118" s="137"/>
      <c r="XB118" s="137"/>
      <c r="XC118" s="137"/>
      <c r="XD118" s="137"/>
      <c r="XE118" s="137"/>
      <c r="XF118" s="137"/>
      <c r="XG118" s="137"/>
      <c r="XH118" s="137"/>
      <c r="XI118" s="137"/>
      <c r="XJ118" s="137"/>
      <c r="XK118" s="137"/>
      <c r="XL118" s="137"/>
      <c r="XM118" s="137"/>
      <c r="XN118" s="137"/>
      <c r="XO118" s="137"/>
      <c r="XP118" s="137"/>
      <c r="XQ118" s="137"/>
      <c r="XR118" s="137"/>
      <c r="XS118" s="137"/>
      <c r="XT118" s="137"/>
      <c r="XU118" s="137"/>
      <c r="XV118" s="137"/>
      <c r="XW118" s="137"/>
      <c r="XX118" s="137"/>
      <c r="XY118" s="137"/>
      <c r="XZ118" s="137"/>
      <c r="YA118" s="137"/>
      <c r="YB118" s="137"/>
      <c r="YC118" s="137"/>
      <c r="YD118" s="137"/>
      <c r="YE118" s="137"/>
      <c r="YF118" s="137"/>
      <c r="YG118" s="137"/>
      <c r="YH118" s="137"/>
      <c r="YI118" s="137"/>
      <c r="YJ118" s="137"/>
      <c r="YK118" s="137"/>
      <c r="YL118" s="137"/>
      <c r="YM118" s="137"/>
      <c r="YN118" s="137"/>
      <c r="YO118" s="137"/>
      <c r="YP118" s="137"/>
      <c r="YQ118" s="137"/>
      <c r="YR118" s="137"/>
      <c r="YS118" s="137"/>
      <c r="YT118" s="137"/>
      <c r="YU118" s="137"/>
      <c r="YV118" s="137"/>
      <c r="YW118" s="137"/>
      <c r="YX118" s="137"/>
      <c r="YY118" s="137"/>
      <c r="YZ118" s="137"/>
      <c r="ZA118" s="137"/>
      <c r="ZB118" s="137"/>
      <c r="ZC118" s="137"/>
      <c r="ZD118" s="137"/>
      <c r="ZE118" s="137"/>
      <c r="ZF118" s="137"/>
      <c r="ZG118" s="137"/>
      <c r="ZH118" s="137"/>
      <c r="ZI118" s="137"/>
      <c r="ZJ118" s="137"/>
      <c r="ZK118" s="137"/>
      <c r="ZL118" s="137"/>
      <c r="ZM118" s="137"/>
      <c r="ZN118" s="137"/>
      <c r="ZO118" s="137"/>
      <c r="ZP118" s="137"/>
      <c r="ZQ118" s="137"/>
      <c r="ZR118" s="137"/>
      <c r="ZS118" s="137"/>
      <c r="ZT118" s="137"/>
      <c r="ZU118" s="137"/>
      <c r="ZV118" s="137"/>
      <c r="ZW118" s="137"/>
      <c r="ZX118" s="137"/>
      <c r="ZY118" s="137"/>
      <c r="ZZ118" s="137"/>
      <c r="AAA118" s="137"/>
      <c r="AAB118" s="137"/>
      <c r="AAC118" s="137"/>
      <c r="AAD118" s="137"/>
      <c r="AAE118" s="137"/>
      <c r="AAF118" s="137"/>
      <c r="AAG118" s="137"/>
      <c r="AAH118" s="137"/>
      <c r="AAI118" s="137"/>
      <c r="AAJ118" s="137"/>
      <c r="AAK118" s="137"/>
      <c r="AAL118" s="137"/>
      <c r="AAM118" s="137"/>
      <c r="AAN118" s="137"/>
      <c r="AAO118" s="137"/>
      <c r="AAP118" s="137"/>
      <c r="AAQ118" s="137"/>
      <c r="AAR118" s="137"/>
      <c r="AAS118" s="137"/>
      <c r="AAT118" s="137"/>
      <c r="AAU118" s="137"/>
      <c r="AAV118" s="137"/>
      <c r="AAW118" s="137"/>
      <c r="AAX118" s="137"/>
      <c r="AAY118" s="137"/>
      <c r="AAZ118" s="137"/>
      <c r="ABA118" s="137"/>
      <c r="ABB118" s="137"/>
      <c r="ABC118" s="137"/>
      <c r="ABD118" s="137"/>
      <c r="ABE118" s="137"/>
      <c r="ABF118" s="137"/>
      <c r="ABG118" s="137"/>
      <c r="ABH118" s="137"/>
      <c r="ABI118" s="137"/>
      <c r="ABJ118" s="137"/>
      <c r="ABK118" s="137"/>
      <c r="ABL118" s="137"/>
      <c r="ABM118" s="137"/>
      <c r="ABN118" s="137"/>
      <c r="ABO118" s="137"/>
      <c r="ABP118" s="137"/>
      <c r="ABQ118" s="137"/>
      <c r="ABR118" s="137"/>
      <c r="ABS118" s="137"/>
      <c r="ABT118" s="137"/>
      <c r="ABU118" s="137"/>
      <c r="ABV118" s="137"/>
      <c r="ABW118" s="137"/>
      <c r="ABX118" s="137"/>
      <c r="ABY118" s="137"/>
      <c r="ABZ118" s="137"/>
      <c r="ACA118" s="137"/>
      <c r="ACB118" s="137"/>
      <c r="ACC118" s="137"/>
      <c r="ACD118" s="137"/>
      <c r="ACE118" s="137"/>
      <c r="ACF118" s="137"/>
      <c r="ACG118" s="137"/>
      <c r="ACH118" s="137"/>
      <c r="ACI118" s="137"/>
      <c r="ACJ118" s="137"/>
      <c r="ACK118" s="137"/>
      <c r="ACL118" s="137"/>
      <c r="ACM118" s="137"/>
      <c r="ACN118" s="137"/>
      <c r="ACO118" s="137"/>
      <c r="ACP118" s="137"/>
      <c r="ACQ118" s="137"/>
      <c r="ACR118" s="137"/>
      <c r="ACS118" s="137"/>
      <c r="ACT118" s="137"/>
      <c r="ACU118" s="137"/>
      <c r="ACV118" s="137"/>
      <c r="ACW118" s="137"/>
      <c r="ACX118" s="137"/>
      <c r="ACY118" s="137"/>
      <c r="ACZ118" s="137"/>
      <c r="ADA118" s="137"/>
      <c r="ADB118" s="137"/>
      <c r="ADC118" s="137"/>
      <c r="ADD118" s="137"/>
      <c r="ADE118" s="137"/>
      <c r="ADF118" s="137"/>
      <c r="ADG118" s="137"/>
      <c r="ADH118" s="137"/>
      <c r="ADI118" s="137"/>
      <c r="ADJ118" s="137"/>
      <c r="ADK118" s="137"/>
      <c r="ADL118" s="137"/>
      <c r="ADM118" s="137"/>
      <c r="ADN118" s="137"/>
      <c r="ADO118" s="137"/>
      <c r="ADP118" s="137"/>
      <c r="ADQ118" s="137"/>
      <c r="ADR118" s="137"/>
      <c r="ADS118" s="137"/>
      <c r="ADT118" s="137"/>
      <c r="ADU118" s="137"/>
      <c r="ADV118" s="137"/>
      <c r="ADW118" s="137"/>
      <c r="ADX118" s="137"/>
      <c r="ADY118" s="137"/>
      <c r="ADZ118" s="137"/>
      <c r="AEA118" s="137"/>
      <c r="AEB118" s="137"/>
      <c r="AEC118" s="137"/>
      <c r="AED118" s="137"/>
      <c r="AEE118" s="137"/>
      <c r="AEF118" s="137"/>
      <c r="AEG118" s="137"/>
      <c r="AEH118" s="137"/>
      <c r="AEI118" s="137"/>
      <c r="AEJ118" s="137"/>
      <c r="AEK118" s="137"/>
      <c r="AEL118" s="137"/>
      <c r="AEM118" s="137"/>
      <c r="AEN118" s="137"/>
      <c r="AEO118" s="137"/>
      <c r="AEP118" s="137"/>
      <c r="AEQ118" s="137"/>
      <c r="AER118" s="137"/>
      <c r="AES118" s="137"/>
      <c r="AET118" s="137"/>
      <c r="AEU118" s="137"/>
      <c r="AEV118" s="137"/>
      <c r="AEW118" s="137"/>
      <c r="AEX118" s="137"/>
      <c r="AEY118" s="137"/>
      <c r="AEZ118" s="137"/>
      <c r="AFA118" s="137"/>
      <c r="AFB118" s="137"/>
      <c r="AFC118" s="137"/>
      <c r="AFD118" s="137"/>
      <c r="AFE118" s="137"/>
      <c r="AFF118" s="137"/>
      <c r="AFG118" s="137"/>
      <c r="AFH118" s="137"/>
      <c r="AFI118" s="137"/>
      <c r="AFJ118" s="137"/>
      <c r="AFK118" s="137"/>
      <c r="AFL118" s="137"/>
      <c r="AFM118" s="137"/>
      <c r="AFN118" s="137"/>
      <c r="AFO118" s="137"/>
      <c r="AFP118" s="137"/>
      <c r="AFQ118" s="137"/>
      <c r="AFR118" s="137"/>
      <c r="AFS118" s="137"/>
      <c r="AFT118" s="137"/>
      <c r="AFU118" s="137"/>
      <c r="AFV118" s="137"/>
      <c r="AFW118" s="137"/>
      <c r="AFX118" s="137"/>
      <c r="AFY118" s="137"/>
      <c r="AFZ118" s="137"/>
      <c r="AGA118" s="137"/>
      <c r="AGB118" s="137"/>
      <c r="AGC118" s="137"/>
      <c r="AGD118" s="137"/>
      <c r="AGE118" s="137"/>
      <c r="AGF118" s="137"/>
      <c r="AGG118" s="137"/>
      <c r="AGH118" s="137"/>
      <c r="AGI118" s="137"/>
      <c r="AGJ118" s="137"/>
      <c r="AGK118" s="137"/>
      <c r="AGL118" s="137"/>
      <c r="AGM118" s="137"/>
      <c r="AGN118" s="137"/>
      <c r="AGO118" s="137"/>
      <c r="AGP118" s="137"/>
      <c r="AGQ118" s="137"/>
      <c r="AGR118" s="137"/>
      <c r="AGS118" s="137"/>
      <c r="AGT118" s="137"/>
      <c r="AGU118" s="137"/>
      <c r="AGV118" s="137"/>
      <c r="AGW118" s="137"/>
      <c r="AGX118" s="137"/>
      <c r="AGY118" s="137"/>
      <c r="AGZ118" s="137"/>
      <c r="AHA118" s="137"/>
      <c r="AHB118" s="137"/>
      <c r="AHC118" s="137"/>
      <c r="AHD118" s="137"/>
      <c r="AHE118" s="137"/>
      <c r="AHF118" s="137"/>
      <c r="AHG118" s="137"/>
      <c r="AHH118" s="137"/>
      <c r="AHI118" s="137"/>
      <c r="AHJ118" s="137"/>
      <c r="AHK118" s="137"/>
      <c r="AHL118" s="137"/>
      <c r="AHM118" s="137"/>
      <c r="AHN118" s="137"/>
      <c r="AHO118" s="137"/>
      <c r="AHP118" s="137"/>
      <c r="AHQ118" s="137"/>
      <c r="AHR118" s="137"/>
      <c r="AHS118" s="137"/>
      <c r="AHT118" s="137"/>
      <c r="AHU118" s="137"/>
      <c r="AHV118" s="137"/>
      <c r="AHW118" s="137"/>
      <c r="AHX118" s="137"/>
      <c r="AHY118" s="137"/>
      <c r="AHZ118" s="137"/>
      <c r="AIA118" s="137"/>
      <c r="AIB118" s="137"/>
      <c r="AIC118" s="137"/>
      <c r="AID118" s="137"/>
      <c r="AIE118" s="137"/>
      <c r="AIF118" s="137"/>
      <c r="AIG118" s="137"/>
      <c r="AIH118" s="137"/>
      <c r="AII118" s="137"/>
      <c r="AIJ118" s="137"/>
      <c r="AIK118" s="137"/>
      <c r="AIL118" s="137"/>
      <c r="AIM118" s="137"/>
      <c r="AIN118" s="137"/>
      <c r="AIO118" s="137"/>
      <c r="AIP118" s="137"/>
      <c r="AIQ118" s="137"/>
      <c r="AIR118" s="137"/>
      <c r="AIS118" s="137"/>
      <c r="AIT118" s="137"/>
      <c r="AIU118" s="137"/>
      <c r="AIV118" s="137"/>
      <c r="AIW118" s="137"/>
      <c r="AIX118" s="137"/>
      <c r="AIY118" s="137"/>
      <c r="AIZ118" s="137"/>
      <c r="AJA118" s="137"/>
      <c r="AJB118" s="137"/>
      <c r="AJC118" s="137"/>
      <c r="AJD118" s="137"/>
      <c r="AJE118" s="137"/>
      <c r="AJF118" s="137"/>
      <c r="AJG118" s="137"/>
      <c r="AJH118" s="137"/>
      <c r="AJI118" s="137"/>
      <c r="AJJ118" s="137"/>
      <c r="AJK118" s="137"/>
      <c r="AJL118" s="137"/>
      <c r="AJM118" s="137"/>
      <c r="AJN118" s="137"/>
      <c r="AJO118" s="137"/>
      <c r="AJP118" s="137"/>
      <c r="AJQ118" s="137"/>
      <c r="AJR118" s="137"/>
      <c r="AJS118" s="137"/>
      <c r="AJT118" s="137"/>
      <c r="AJU118" s="137"/>
      <c r="AJV118" s="137"/>
      <c r="AJW118" s="137"/>
      <c r="AJX118" s="137"/>
      <c r="AJY118" s="137"/>
      <c r="AJZ118" s="137"/>
      <c r="AKA118" s="137"/>
      <c r="AKB118" s="137"/>
      <c r="AKC118" s="137"/>
      <c r="AKD118" s="137"/>
      <c r="AKE118" s="137"/>
      <c r="AKF118" s="137"/>
      <c r="AKG118" s="137"/>
      <c r="AKH118" s="137"/>
      <c r="AKI118" s="137"/>
      <c r="AKJ118" s="137"/>
      <c r="AKK118" s="137"/>
      <c r="AKL118" s="137"/>
      <c r="AKM118" s="137"/>
      <c r="AKN118" s="137"/>
      <c r="AKO118" s="137"/>
      <c r="AKP118" s="137"/>
      <c r="AKQ118" s="137"/>
      <c r="AKR118" s="137"/>
      <c r="AKS118" s="137"/>
      <c r="AKT118" s="137"/>
      <c r="AKU118" s="137"/>
      <c r="AKV118" s="137"/>
      <c r="AKW118" s="137"/>
      <c r="AKX118" s="137"/>
      <c r="AKY118" s="137"/>
      <c r="AKZ118" s="137"/>
      <c r="ALA118" s="137"/>
      <c r="ALB118" s="137"/>
      <c r="ALC118" s="137"/>
      <c r="ALD118" s="137"/>
      <c r="ALE118" s="137"/>
      <c r="ALF118" s="137"/>
      <c r="ALG118" s="137"/>
      <c r="ALH118" s="137"/>
      <c r="ALI118" s="137"/>
      <c r="ALJ118" s="137"/>
      <c r="ALK118" s="137"/>
      <c r="ALL118" s="137"/>
      <c r="ALM118" s="137"/>
      <c r="ALN118" s="137"/>
      <c r="ALO118" s="137"/>
      <c r="ALP118" s="137"/>
      <c r="ALQ118" s="137"/>
      <c r="ALR118" s="137"/>
      <c r="ALS118" s="137"/>
      <c r="ALT118" s="137"/>
      <c r="ALU118" s="137"/>
      <c r="ALV118" s="137"/>
      <c r="ALW118" s="137"/>
      <c r="ALX118" s="137"/>
      <c r="ALY118" s="137"/>
    </row>
    <row r="119" spans="1:1013" ht="22.5" x14ac:dyDescent="0.25">
      <c r="A119" s="223" t="s">
        <v>34</v>
      </c>
      <c r="B119" s="224" t="s">
        <v>35</v>
      </c>
      <c r="C119" s="224" t="s">
        <v>94</v>
      </c>
      <c r="D119" s="224" t="s">
        <v>253</v>
      </c>
      <c r="E119" s="225">
        <v>70000</v>
      </c>
      <c r="F119" s="225">
        <v>50000</v>
      </c>
      <c r="G119" s="225">
        <v>50000</v>
      </c>
      <c r="H119" s="225">
        <v>20000</v>
      </c>
      <c r="I119" s="225"/>
    </row>
    <row r="120" spans="1:1013" x14ac:dyDescent="0.25">
      <c r="A120" s="223" t="s">
        <v>34</v>
      </c>
      <c r="B120" s="224" t="s">
        <v>35</v>
      </c>
      <c r="C120" s="224" t="s">
        <v>94</v>
      </c>
      <c r="D120" s="224" t="s">
        <v>97</v>
      </c>
      <c r="E120" s="225">
        <v>100000</v>
      </c>
      <c r="F120" s="225"/>
      <c r="G120" s="225"/>
      <c r="H120" s="225">
        <v>100000</v>
      </c>
      <c r="I120" s="225"/>
    </row>
    <row r="121" spans="1:1013" x14ac:dyDescent="0.25">
      <c r="A121" s="223" t="s">
        <v>34</v>
      </c>
      <c r="B121" s="224" t="s">
        <v>35</v>
      </c>
      <c r="C121" s="224" t="s">
        <v>94</v>
      </c>
      <c r="D121" s="224" t="s">
        <v>99</v>
      </c>
      <c r="E121" s="225">
        <v>20000</v>
      </c>
      <c r="F121" s="225"/>
      <c r="G121" s="225"/>
      <c r="H121" s="225">
        <v>20000</v>
      </c>
      <c r="I121" s="225"/>
    </row>
    <row r="122" spans="1:1013" ht="22.5" x14ac:dyDescent="0.25">
      <c r="A122" s="223" t="s">
        <v>34</v>
      </c>
      <c r="B122" s="224" t="s">
        <v>35</v>
      </c>
      <c r="C122" s="224" t="s">
        <v>94</v>
      </c>
      <c r="D122" s="224" t="s">
        <v>254</v>
      </c>
      <c r="E122" s="225">
        <v>200000</v>
      </c>
      <c r="F122" s="225"/>
      <c r="G122" s="225"/>
      <c r="H122" s="225">
        <f>E122-I122</f>
        <v>90000</v>
      </c>
      <c r="I122" s="225">
        <v>110000</v>
      </c>
    </row>
    <row r="123" spans="1:1013" x14ac:dyDescent="0.25">
      <c r="A123" s="223" t="s">
        <v>34</v>
      </c>
      <c r="B123" s="224" t="s">
        <v>35</v>
      </c>
      <c r="C123" s="224" t="s">
        <v>94</v>
      </c>
      <c r="D123" s="228" t="s">
        <v>255</v>
      </c>
      <c r="E123" s="225">
        <v>60000</v>
      </c>
      <c r="F123" s="225">
        <v>30000</v>
      </c>
      <c r="G123" s="225">
        <v>30000</v>
      </c>
      <c r="H123" s="225">
        <f>E123-F123</f>
        <v>30000</v>
      </c>
      <c r="I123" s="226">
        <v>0</v>
      </c>
    </row>
    <row r="124" spans="1:1013" x14ac:dyDescent="0.25">
      <c r="A124" s="223" t="s">
        <v>34</v>
      </c>
      <c r="B124" s="224" t="s">
        <v>35</v>
      </c>
      <c r="C124" s="224" t="s">
        <v>94</v>
      </c>
      <c r="D124" s="224" t="s">
        <v>100</v>
      </c>
      <c r="E124" s="225">
        <v>150000</v>
      </c>
      <c r="F124" s="225"/>
      <c r="G124" s="225"/>
      <c r="H124" s="225">
        <v>150000</v>
      </c>
      <c r="I124" s="225"/>
    </row>
    <row r="125" spans="1:1013" x14ac:dyDescent="0.25">
      <c r="A125" s="223" t="s">
        <v>34</v>
      </c>
      <c r="B125" s="224" t="s">
        <v>35</v>
      </c>
      <c r="C125" s="224" t="s">
        <v>94</v>
      </c>
      <c r="D125" s="224" t="s">
        <v>101</v>
      </c>
      <c r="E125" s="225">
        <v>100000</v>
      </c>
      <c r="F125" s="225"/>
      <c r="G125" s="225"/>
      <c r="H125" s="225">
        <v>100000</v>
      </c>
      <c r="I125" s="225"/>
    </row>
    <row r="126" spans="1:1013" ht="31.5" customHeight="1" x14ac:dyDescent="0.25">
      <c r="A126" s="223" t="s">
        <v>34</v>
      </c>
      <c r="B126" s="224" t="s">
        <v>35</v>
      </c>
      <c r="C126" s="224" t="s">
        <v>94</v>
      </c>
      <c r="D126" s="227" t="s">
        <v>102</v>
      </c>
      <c r="E126" s="225">
        <v>20000</v>
      </c>
      <c r="F126" s="225">
        <v>0</v>
      </c>
      <c r="G126" s="225">
        <v>0</v>
      </c>
      <c r="H126" s="225">
        <v>20000</v>
      </c>
      <c r="I126" s="225"/>
    </row>
    <row r="127" spans="1:1013" ht="65.25" customHeight="1" x14ac:dyDescent="0.25">
      <c r="A127" s="223" t="s">
        <v>34</v>
      </c>
      <c r="B127" s="224" t="s">
        <v>70</v>
      </c>
      <c r="C127" s="224" t="s">
        <v>94</v>
      </c>
      <c r="D127" s="224" t="s">
        <v>103</v>
      </c>
      <c r="E127" s="225">
        <v>60000</v>
      </c>
      <c r="F127" s="225"/>
      <c r="G127" s="225"/>
      <c r="H127" s="225">
        <v>60000</v>
      </c>
      <c r="I127" s="225">
        <v>0</v>
      </c>
    </row>
    <row r="128" spans="1:1013" x14ac:dyDescent="0.25">
      <c r="A128" s="223" t="s">
        <v>34</v>
      </c>
      <c r="B128" s="224" t="s">
        <v>70</v>
      </c>
      <c r="C128" s="224" t="s">
        <v>94</v>
      </c>
      <c r="D128" s="224" t="s">
        <v>104</v>
      </c>
      <c r="E128" s="225">
        <v>75000</v>
      </c>
      <c r="F128" s="225"/>
      <c r="G128" s="225"/>
      <c r="H128" s="225">
        <v>75000</v>
      </c>
      <c r="I128" s="245"/>
    </row>
    <row r="129" spans="1:9" x14ac:dyDescent="0.25">
      <c r="A129" s="246"/>
      <c r="B129" s="247"/>
      <c r="C129" s="247"/>
      <c r="D129" s="247"/>
      <c r="E129" s="248">
        <f>SUM(E116:E128)</f>
        <v>975000</v>
      </c>
      <c r="F129" s="248">
        <f>SUM(F116:F128)</f>
        <v>130000</v>
      </c>
      <c r="G129" s="248">
        <f>SUM(G116:G128)</f>
        <v>130000</v>
      </c>
      <c r="H129" s="248">
        <f>SUM(H116:H128)</f>
        <v>735000</v>
      </c>
      <c r="I129" s="248">
        <f t="shared" ref="I129" si="2">SUM(I116:I127)</f>
        <v>110000</v>
      </c>
    </row>
    <row r="130" spans="1:9" ht="22.5" x14ac:dyDescent="0.25">
      <c r="A130" s="93" t="s">
        <v>105</v>
      </c>
      <c r="B130" s="94" t="s">
        <v>106</v>
      </c>
      <c r="C130" s="95" t="s">
        <v>94</v>
      </c>
      <c r="D130" s="96" t="s">
        <v>107</v>
      </c>
      <c r="E130" s="97">
        <v>370000</v>
      </c>
      <c r="F130" s="98"/>
      <c r="G130" s="97"/>
      <c r="H130" s="97">
        <f>E130-F130</f>
        <v>370000</v>
      </c>
      <c r="I130" s="99"/>
    </row>
    <row r="131" spans="1:9" x14ac:dyDescent="0.25">
      <c r="A131" s="377" t="s">
        <v>105</v>
      </c>
      <c r="B131" s="378" t="s">
        <v>243</v>
      </c>
      <c r="C131" s="379" t="s">
        <v>94</v>
      </c>
      <c r="D131" s="380" t="s">
        <v>244</v>
      </c>
      <c r="E131" s="381">
        <v>215000</v>
      </c>
      <c r="F131" s="98"/>
      <c r="G131" s="101"/>
      <c r="H131" s="101">
        <v>215000</v>
      </c>
      <c r="I131" s="376"/>
    </row>
    <row r="132" spans="1:9" ht="22.5" x14ac:dyDescent="0.25">
      <c r="A132" s="93" t="s">
        <v>105</v>
      </c>
      <c r="B132" s="94" t="s">
        <v>106</v>
      </c>
      <c r="C132" s="95" t="s">
        <v>94</v>
      </c>
      <c r="D132" s="100" t="s">
        <v>108</v>
      </c>
      <c r="E132" s="101">
        <v>500000</v>
      </c>
      <c r="F132" s="98"/>
      <c r="G132" s="98"/>
      <c r="H132" s="98">
        <v>350000</v>
      </c>
      <c r="I132" s="98">
        <v>150000</v>
      </c>
    </row>
    <row r="133" spans="1:9" ht="26.25" customHeight="1" x14ac:dyDescent="0.25">
      <c r="A133" s="102" t="s">
        <v>105</v>
      </c>
      <c r="B133" s="96" t="s">
        <v>106</v>
      </c>
      <c r="C133" s="103" t="s">
        <v>94</v>
      </c>
      <c r="D133" s="402" t="s">
        <v>245</v>
      </c>
      <c r="E133" s="97">
        <v>150000</v>
      </c>
      <c r="F133" s="105">
        <v>50000</v>
      </c>
      <c r="G133" s="105">
        <f>F133</f>
        <v>50000</v>
      </c>
      <c r="H133" s="105">
        <v>100000</v>
      </c>
      <c r="I133" s="105"/>
    </row>
    <row r="134" spans="1:9" ht="113.25" customHeight="1" x14ac:dyDescent="0.25">
      <c r="A134" s="102" t="s">
        <v>105</v>
      </c>
      <c r="B134" s="96" t="s">
        <v>106</v>
      </c>
      <c r="C134" s="103" t="s">
        <v>94</v>
      </c>
      <c r="D134" s="403" t="s">
        <v>109</v>
      </c>
      <c r="E134" s="97">
        <v>280000</v>
      </c>
      <c r="F134" s="105">
        <v>60000</v>
      </c>
      <c r="G134" s="105">
        <f>F134</f>
        <v>60000</v>
      </c>
      <c r="H134" s="105">
        <f>E134-F134</f>
        <v>220000</v>
      </c>
      <c r="I134" s="105"/>
    </row>
    <row r="135" spans="1:9" ht="22.5" x14ac:dyDescent="0.25">
      <c r="A135" s="102" t="s">
        <v>105</v>
      </c>
      <c r="B135" s="96" t="s">
        <v>106</v>
      </c>
      <c r="C135" s="103" t="s">
        <v>94</v>
      </c>
      <c r="D135" s="104" t="s">
        <v>110</v>
      </c>
      <c r="E135" s="97">
        <v>400000</v>
      </c>
      <c r="F135" s="105">
        <v>0</v>
      </c>
      <c r="G135" s="106"/>
      <c r="H135" s="105">
        <v>400000</v>
      </c>
      <c r="I135" s="105"/>
    </row>
    <row r="136" spans="1:9" ht="22.5" x14ac:dyDescent="0.25">
      <c r="A136" s="103" t="s">
        <v>105</v>
      </c>
      <c r="B136" s="96" t="s">
        <v>106</v>
      </c>
      <c r="C136" s="103" t="s">
        <v>94</v>
      </c>
      <c r="D136" s="107" t="s">
        <v>111</v>
      </c>
      <c r="E136" s="404">
        <v>30000</v>
      </c>
      <c r="F136" s="404"/>
      <c r="G136" s="105"/>
      <c r="H136" s="105"/>
      <c r="I136" s="108"/>
    </row>
    <row r="137" spans="1:9" ht="22.5" x14ac:dyDescent="0.25">
      <c r="A137" s="103" t="s">
        <v>105</v>
      </c>
      <c r="B137" s="96" t="s">
        <v>106</v>
      </c>
      <c r="C137" s="103" t="s">
        <v>94</v>
      </c>
      <c r="D137" s="104" t="s">
        <v>112</v>
      </c>
      <c r="E137" s="404">
        <v>120000</v>
      </c>
      <c r="F137" s="404">
        <v>40000</v>
      </c>
      <c r="G137" s="105">
        <v>40000</v>
      </c>
      <c r="H137" s="105">
        <v>80000</v>
      </c>
      <c r="I137" s="105"/>
    </row>
    <row r="138" spans="1:9" ht="22.5" x14ac:dyDescent="0.25">
      <c r="A138" s="382" t="s">
        <v>105</v>
      </c>
      <c r="B138" s="380" t="s">
        <v>106</v>
      </c>
      <c r="C138" s="383" t="s">
        <v>94</v>
      </c>
      <c r="D138" s="405" t="s">
        <v>113</v>
      </c>
      <c r="E138" s="381">
        <v>40000</v>
      </c>
      <c r="F138" s="381">
        <v>40000</v>
      </c>
      <c r="G138" s="105">
        <v>40000</v>
      </c>
      <c r="H138" s="105"/>
      <c r="I138" s="105"/>
    </row>
    <row r="139" spans="1:9" ht="22.5" x14ac:dyDescent="0.25">
      <c r="A139" s="109" t="s">
        <v>105</v>
      </c>
      <c r="B139" s="96" t="s">
        <v>106</v>
      </c>
      <c r="C139" s="103" t="s">
        <v>94</v>
      </c>
      <c r="D139" s="104" t="s">
        <v>114</v>
      </c>
      <c r="E139" s="97">
        <v>250000</v>
      </c>
      <c r="F139" s="97">
        <v>0</v>
      </c>
      <c r="G139" s="97"/>
      <c r="H139" s="97">
        <f>E139</f>
        <v>250000</v>
      </c>
      <c r="I139" s="97"/>
    </row>
    <row r="140" spans="1:9" ht="22.5" x14ac:dyDescent="0.25">
      <c r="A140" s="109" t="s">
        <v>105</v>
      </c>
      <c r="B140" s="96" t="s">
        <v>106</v>
      </c>
      <c r="C140" s="103" t="s">
        <v>94</v>
      </c>
      <c r="D140" s="104" t="s">
        <v>115</v>
      </c>
      <c r="E140" s="97">
        <v>150000</v>
      </c>
      <c r="F140" s="97">
        <v>0</v>
      </c>
      <c r="G140" s="97"/>
      <c r="H140" s="97">
        <f>E140</f>
        <v>150000</v>
      </c>
      <c r="I140" s="97"/>
    </row>
    <row r="141" spans="1:9" ht="22.5" x14ac:dyDescent="0.25">
      <c r="A141" s="109" t="s">
        <v>105</v>
      </c>
      <c r="B141" s="96" t="s">
        <v>106</v>
      </c>
      <c r="C141" s="103" t="s">
        <v>94</v>
      </c>
      <c r="D141" s="110" t="s">
        <v>116</v>
      </c>
      <c r="E141" s="97">
        <v>60000</v>
      </c>
      <c r="F141" s="97"/>
      <c r="G141" s="97"/>
      <c r="H141" s="97">
        <v>60000</v>
      </c>
      <c r="I141" s="97"/>
    </row>
    <row r="142" spans="1:9" ht="134.25" customHeight="1" x14ac:dyDescent="0.25">
      <c r="A142" s="382" t="s">
        <v>105</v>
      </c>
      <c r="B142" s="380" t="s">
        <v>106</v>
      </c>
      <c r="C142" s="383" t="s">
        <v>94</v>
      </c>
      <c r="D142" s="406" t="s">
        <v>246</v>
      </c>
      <c r="E142" s="407">
        <v>375000</v>
      </c>
      <c r="F142" s="407">
        <v>375000</v>
      </c>
      <c r="G142" s="97">
        <f>F142</f>
        <v>375000</v>
      </c>
      <c r="H142" s="97"/>
      <c r="I142" s="97"/>
    </row>
    <row r="143" spans="1:9" ht="22.5" x14ac:dyDescent="0.25">
      <c r="A143" s="382" t="s">
        <v>105</v>
      </c>
      <c r="B143" s="380" t="s">
        <v>106</v>
      </c>
      <c r="C143" s="383" t="s">
        <v>94</v>
      </c>
      <c r="D143" s="406" t="s">
        <v>247</v>
      </c>
      <c r="E143" s="407">
        <v>150000</v>
      </c>
      <c r="F143" s="407">
        <v>50000</v>
      </c>
      <c r="G143" s="97">
        <f>F143</f>
        <v>50000</v>
      </c>
      <c r="H143" s="97">
        <f>E143-F143</f>
        <v>100000</v>
      </c>
      <c r="I143" s="97"/>
    </row>
    <row r="144" spans="1:9" ht="38.25" customHeight="1" thickBot="1" x14ac:dyDescent="0.3">
      <c r="A144" s="113" t="s">
        <v>105</v>
      </c>
      <c r="B144" s="113" t="s">
        <v>117</v>
      </c>
      <c r="C144" s="113" t="s">
        <v>94</v>
      </c>
      <c r="D144" s="111" t="s">
        <v>118</v>
      </c>
      <c r="E144" s="112">
        <v>300000</v>
      </c>
      <c r="F144" s="112"/>
      <c r="G144" s="112"/>
      <c r="H144" s="112">
        <v>300000</v>
      </c>
      <c r="I144" s="112">
        <f>E144-H144</f>
        <v>0</v>
      </c>
    </row>
    <row r="145" spans="1:1013" ht="15.75" thickBot="1" x14ac:dyDescent="0.3">
      <c r="A145" s="249"/>
      <c r="B145" s="250"/>
      <c r="C145" s="250"/>
      <c r="D145" s="251"/>
      <c r="E145" s="252">
        <f>SUM(E130:E144)</f>
        <v>3390000</v>
      </c>
      <c r="F145" s="252">
        <f>SUM(F130:F144)</f>
        <v>615000</v>
      </c>
      <c r="G145" s="252">
        <f>SUM(G130:G144)</f>
        <v>615000</v>
      </c>
      <c r="H145" s="252">
        <f t="shared" ref="H145:I145" si="3">SUM(H130:H144)</f>
        <v>2595000</v>
      </c>
      <c r="I145" s="252">
        <f t="shared" si="3"/>
        <v>150000</v>
      </c>
    </row>
    <row r="146" spans="1:1013" s="461" customFormat="1" ht="92.25" customHeight="1" x14ac:dyDescent="0.25">
      <c r="A146" s="465" t="s">
        <v>41</v>
      </c>
      <c r="B146" s="465" t="s">
        <v>42</v>
      </c>
      <c r="C146" s="465" t="s">
        <v>94</v>
      </c>
      <c r="D146" s="466" t="s">
        <v>119</v>
      </c>
      <c r="E146" s="116">
        <v>307420</v>
      </c>
      <c r="F146" s="116">
        <v>0</v>
      </c>
      <c r="G146" s="116">
        <v>0</v>
      </c>
      <c r="H146" s="116">
        <f>E146-F146</f>
        <v>307420</v>
      </c>
      <c r="I146" s="116"/>
      <c r="J146" s="137"/>
      <c r="K146" s="137"/>
      <c r="L146" s="137"/>
      <c r="M146" s="137"/>
      <c r="N146" s="137"/>
      <c r="O146" s="137"/>
      <c r="P146" s="137"/>
      <c r="Q146" s="137"/>
      <c r="R146" s="137"/>
      <c r="S146" s="137"/>
      <c r="T146" s="137"/>
      <c r="U146" s="137"/>
      <c r="V146" s="137"/>
      <c r="W146" s="137"/>
      <c r="X146" s="137"/>
      <c r="Y146" s="137"/>
      <c r="Z146" s="137"/>
      <c r="AA146" s="137"/>
      <c r="AB146" s="137"/>
      <c r="AC146" s="137"/>
      <c r="AD146" s="137"/>
      <c r="AE146" s="137"/>
      <c r="AF146" s="137"/>
      <c r="AG146" s="137"/>
      <c r="AH146" s="137"/>
      <c r="AI146" s="137"/>
      <c r="AJ146" s="137"/>
      <c r="AK146" s="137"/>
      <c r="AL146" s="137"/>
      <c r="AM146" s="137"/>
      <c r="AN146" s="137"/>
      <c r="AO146" s="137"/>
      <c r="AP146" s="137"/>
      <c r="AQ146" s="137"/>
      <c r="AR146" s="137"/>
      <c r="AS146" s="137"/>
      <c r="AT146" s="137"/>
      <c r="AU146" s="137"/>
      <c r="AV146" s="137"/>
      <c r="AW146" s="137"/>
      <c r="AX146" s="137"/>
      <c r="AY146" s="137"/>
      <c r="AZ146" s="137"/>
      <c r="BA146" s="137"/>
      <c r="BB146" s="137"/>
      <c r="BC146" s="137"/>
      <c r="BD146" s="137"/>
      <c r="BE146" s="137"/>
      <c r="BF146" s="137"/>
      <c r="BG146" s="137"/>
      <c r="BH146" s="137"/>
      <c r="BI146" s="137"/>
      <c r="BJ146" s="137"/>
      <c r="BK146" s="137"/>
      <c r="BL146" s="137"/>
      <c r="BM146" s="137"/>
      <c r="BN146" s="137"/>
      <c r="BO146" s="137"/>
      <c r="BP146" s="137"/>
      <c r="BQ146" s="137"/>
      <c r="BR146" s="137"/>
      <c r="BS146" s="137"/>
      <c r="BT146" s="137"/>
      <c r="BU146" s="137"/>
      <c r="BV146" s="137"/>
      <c r="BW146" s="137"/>
      <c r="BX146" s="137"/>
      <c r="BY146" s="137"/>
      <c r="BZ146" s="137"/>
      <c r="CA146" s="137"/>
      <c r="CB146" s="137"/>
      <c r="CC146" s="137"/>
      <c r="CD146" s="137"/>
      <c r="CE146" s="137"/>
      <c r="CF146" s="137"/>
      <c r="CG146" s="137"/>
      <c r="CH146" s="137"/>
      <c r="CI146" s="137"/>
      <c r="CJ146" s="137"/>
      <c r="CK146" s="137"/>
      <c r="CL146" s="137"/>
      <c r="CM146" s="137"/>
      <c r="CN146" s="137"/>
      <c r="CO146" s="137"/>
      <c r="CP146" s="137"/>
      <c r="CQ146" s="137"/>
      <c r="CR146" s="137"/>
      <c r="CS146" s="137"/>
      <c r="CT146" s="137"/>
      <c r="CU146" s="137"/>
      <c r="CV146" s="137"/>
      <c r="CW146" s="137"/>
      <c r="CX146" s="137"/>
      <c r="CY146" s="137"/>
      <c r="CZ146" s="137"/>
      <c r="DA146" s="137"/>
      <c r="DB146" s="137"/>
      <c r="DC146" s="137"/>
      <c r="DD146" s="137"/>
      <c r="DE146" s="137"/>
      <c r="DF146" s="137"/>
      <c r="DG146" s="137"/>
      <c r="DH146" s="137"/>
      <c r="DI146" s="137"/>
      <c r="DJ146" s="137"/>
      <c r="DK146" s="137"/>
      <c r="DL146" s="137"/>
      <c r="DM146" s="137"/>
      <c r="DN146" s="137"/>
      <c r="DO146" s="137"/>
      <c r="DP146" s="137"/>
      <c r="DQ146" s="137"/>
      <c r="DR146" s="137"/>
      <c r="DS146" s="137"/>
      <c r="DT146" s="137"/>
      <c r="DU146" s="137"/>
      <c r="DV146" s="137"/>
      <c r="DW146" s="137"/>
      <c r="DX146" s="137"/>
      <c r="DY146" s="137"/>
      <c r="DZ146" s="137"/>
      <c r="EA146" s="137"/>
      <c r="EB146" s="137"/>
      <c r="EC146" s="137"/>
      <c r="ED146" s="137"/>
      <c r="EE146" s="137"/>
      <c r="EF146" s="137"/>
      <c r="EG146" s="137"/>
      <c r="EH146" s="137"/>
      <c r="EI146" s="137"/>
      <c r="EJ146" s="137"/>
      <c r="EK146" s="137"/>
      <c r="EL146" s="137"/>
      <c r="EM146" s="137"/>
      <c r="EN146" s="137"/>
      <c r="EO146" s="137"/>
      <c r="EP146" s="137"/>
      <c r="EQ146" s="137"/>
      <c r="ER146" s="137"/>
      <c r="ES146" s="137"/>
      <c r="ET146" s="137"/>
      <c r="EU146" s="137"/>
      <c r="EV146" s="137"/>
      <c r="EW146" s="137"/>
      <c r="EX146" s="137"/>
      <c r="EY146" s="137"/>
      <c r="EZ146" s="137"/>
      <c r="FA146" s="137"/>
      <c r="FB146" s="137"/>
      <c r="FC146" s="137"/>
      <c r="FD146" s="137"/>
      <c r="FE146" s="137"/>
      <c r="FF146" s="137"/>
      <c r="FG146" s="137"/>
      <c r="FH146" s="137"/>
      <c r="FI146" s="137"/>
      <c r="FJ146" s="137"/>
      <c r="FK146" s="137"/>
      <c r="FL146" s="137"/>
      <c r="FM146" s="137"/>
      <c r="FN146" s="137"/>
      <c r="FO146" s="137"/>
      <c r="FP146" s="137"/>
      <c r="FQ146" s="137"/>
      <c r="FR146" s="137"/>
      <c r="FS146" s="137"/>
      <c r="FT146" s="137"/>
      <c r="FU146" s="137"/>
      <c r="FV146" s="137"/>
      <c r="FW146" s="137"/>
      <c r="FX146" s="137"/>
      <c r="FY146" s="137"/>
      <c r="FZ146" s="137"/>
      <c r="GA146" s="137"/>
      <c r="GB146" s="137"/>
      <c r="GC146" s="137"/>
      <c r="GD146" s="137"/>
      <c r="GE146" s="137"/>
      <c r="GF146" s="137"/>
      <c r="GG146" s="137"/>
      <c r="GH146" s="137"/>
      <c r="GI146" s="137"/>
      <c r="GJ146" s="137"/>
      <c r="GK146" s="137"/>
      <c r="GL146" s="137"/>
      <c r="GM146" s="137"/>
      <c r="GN146" s="137"/>
      <c r="GO146" s="137"/>
      <c r="GP146" s="137"/>
      <c r="GQ146" s="137"/>
      <c r="GR146" s="137"/>
      <c r="GS146" s="137"/>
      <c r="GT146" s="137"/>
      <c r="GU146" s="137"/>
      <c r="GV146" s="137"/>
      <c r="GW146" s="137"/>
      <c r="GX146" s="137"/>
      <c r="GY146" s="137"/>
      <c r="GZ146" s="137"/>
      <c r="HA146" s="137"/>
      <c r="HB146" s="137"/>
      <c r="HC146" s="137"/>
      <c r="HD146" s="137"/>
      <c r="HE146" s="137"/>
      <c r="HF146" s="137"/>
      <c r="HG146" s="137"/>
      <c r="HH146" s="137"/>
      <c r="HI146" s="137"/>
      <c r="HJ146" s="137"/>
      <c r="HK146" s="137"/>
      <c r="HL146" s="137"/>
      <c r="HM146" s="137"/>
      <c r="HN146" s="137"/>
      <c r="HO146" s="137"/>
      <c r="HP146" s="137"/>
      <c r="HQ146" s="137"/>
      <c r="HR146" s="137"/>
      <c r="HS146" s="137"/>
      <c r="HT146" s="137"/>
      <c r="HU146" s="137"/>
      <c r="HV146" s="137"/>
      <c r="HW146" s="137"/>
      <c r="HX146" s="137"/>
      <c r="HY146" s="137"/>
      <c r="HZ146" s="137"/>
      <c r="IA146" s="137"/>
      <c r="IB146" s="137"/>
      <c r="IC146" s="137"/>
      <c r="ID146" s="137"/>
      <c r="IE146" s="137"/>
      <c r="IF146" s="137"/>
      <c r="IG146" s="137"/>
      <c r="IH146" s="137"/>
      <c r="II146" s="137"/>
      <c r="IJ146" s="137"/>
      <c r="IK146" s="137"/>
      <c r="IL146" s="137"/>
      <c r="IM146" s="137"/>
      <c r="IN146" s="137"/>
      <c r="IO146" s="137"/>
      <c r="IP146" s="137"/>
      <c r="IQ146" s="137"/>
      <c r="IR146" s="137"/>
      <c r="IS146" s="137"/>
      <c r="IT146" s="137"/>
      <c r="IU146" s="137"/>
      <c r="IV146" s="137"/>
      <c r="IW146" s="137"/>
      <c r="IX146" s="137"/>
      <c r="IY146" s="137"/>
      <c r="IZ146" s="137"/>
      <c r="JA146" s="137"/>
      <c r="JB146" s="137"/>
      <c r="JC146" s="137"/>
      <c r="JD146" s="137"/>
      <c r="JE146" s="137"/>
      <c r="JF146" s="137"/>
      <c r="JG146" s="137"/>
      <c r="JH146" s="137"/>
      <c r="JI146" s="137"/>
      <c r="JJ146" s="137"/>
      <c r="JK146" s="137"/>
      <c r="JL146" s="137"/>
      <c r="JM146" s="137"/>
      <c r="JN146" s="137"/>
      <c r="JO146" s="137"/>
      <c r="JP146" s="137"/>
      <c r="JQ146" s="137"/>
      <c r="JR146" s="137"/>
      <c r="JS146" s="137"/>
      <c r="JT146" s="137"/>
      <c r="JU146" s="137"/>
      <c r="JV146" s="137"/>
      <c r="JW146" s="137"/>
      <c r="JX146" s="137"/>
      <c r="JY146" s="137"/>
      <c r="JZ146" s="137"/>
      <c r="KA146" s="137"/>
      <c r="KB146" s="137"/>
      <c r="KC146" s="137"/>
      <c r="KD146" s="137"/>
      <c r="KE146" s="137"/>
      <c r="KF146" s="137"/>
      <c r="KG146" s="137"/>
      <c r="KH146" s="137"/>
      <c r="KI146" s="137"/>
      <c r="KJ146" s="137"/>
      <c r="KK146" s="137"/>
      <c r="KL146" s="137"/>
      <c r="KM146" s="137"/>
      <c r="KN146" s="137"/>
      <c r="KO146" s="137"/>
      <c r="KP146" s="137"/>
      <c r="KQ146" s="137"/>
      <c r="KR146" s="137"/>
      <c r="KS146" s="137"/>
      <c r="KT146" s="137"/>
      <c r="KU146" s="137"/>
      <c r="KV146" s="137"/>
      <c r="KW146" s="137"/>
      <c r="KX146" s="137"/>
      <c r="KY146" s="137"/>
      <c r="KZ146" s="137"/>
      <c r="LA146" s="137"/>
      <c r="LB146" s="137"/>
      <c r="LC146" s="137"/>
      <c r="LD146" s="137"/>
      <c r="LE146" s="137"/>
      <c r="LF146" s="137"/>
      <c r="LG146" s="137"/>
      <c r="LH146" s="137"/>
      <c r="LI146" s="137"/>
      <c r="LJ146" s="137"/>
      <c r="LK146" s="137"/>
      <c r="LL146" s="137"/>
      <c r="LM146" s="137"/>
      <c r="LN146" s="137"/>
      <c r="LO146" s="137"/>
      <c r="LP146" s="137"/>
      <c r="LQ146" s="137"/>
      <c r="LR146" s="137"/>
      <c r="LS146" s="137"/>
      <c r="LT146" s="137"/>
      <c r="LU146" s="137"/>
      <c r="LV146" s="137"/>
      <c r="LW146" s="137"/>
      <c r="LX146" s="137"/>
      <c r="LY146" s="137"/>
      <c r="LZ146" s="137"/>
      <c r="MA146" s="137"/>
      <c r="MB146" s="137"/>
      <c r="MC146" s="137"/>
      <c r="MD146" s="137"/>
      <c r="ME146" s="137"/>
      <c r="MF146" s="137"/>
      <c r="MG146" s="137"/>
      <c r="MH146" s="137"/>
      <c r="MI146" s="137"/>
      <c r="MJ146" s="137"/>
      <c r="MK146" s="137"/>
      <c r="ML146" s="137"/>
      <c r="MM146" s="137"/>
      <c r="MN146" s="137"/>
      <c r="MO146" s="137"/>
      <c r="MP146" s="137"/>
      <c r="MQ146" s="137"/>
      <c r="MR146" s="137"/>
      <c r="MS146" s="137"/>
      <c r="MT146" s="137"/>
      <c r="MU146" s="137"/>
      <c r="MV146" s="137"/>
      <c r="MW146" s="137"/>
      <c r="MX146" s="137"/>
      <c r="MY146" s="137"/>
      <c r="MZ146" s="137"/>
      <c r="NA146" s="137"/>
      <c r="NB146" s="137"/>
      <c r="NC146" s="137"/>
      <c r="ND146" s="137"/>
      <c r="NE146" s="137"/>
      <c r="NF146" s="137"/>
      <c r="NG146" s="137"/>
      <c r="NH146" s="137"/>
      <c r="NI146" s="137"/>
      <c r="NJ146" s="137"/>
      <c r="NK146" s="137"/>
      <c r="NL146" s="137"/>
      <c r="NM146" s="137"/>
      <c r="NN146" s="137"/>
      <c r="NO146" s="137"/>
      <c r="NP146" s="137"/>
      <c r="NQ146" s="137"/>
      <c r="NR146" s="137"/>
      <c r="NS146" s="137"/>
      <c r="NT146" s="137"/>
      <c r="NU146" s="137"/>
      <c r="NV146" s="137"/>
      <c r="NW146" s="137"/>
      <c r="NX146" s="137"/>
      <c r="NY146" s="137"/>
      <c r="NZ146" s="137"/>
      <c r="OA146" s="137"/>
      <c r="OB146" s="137"/>
      <c r="OC146" s="137"/>
      <c r="OD146" s="137"/>
      <c r="OE146" s="137"/>
      <c r="OF146" s="137"/>
      <c r="OG146" s="137"/>
      <c r="OH146" s="137"/>
      <c r="OI146" s="137"/>
      <c r="OJ146" s="137"/>
      <c r="OK146" s="137"/>
      <c r="OL146" s="137"/>
      <c r="OM146" s="137"/>
      <c r="ON146" s="137"/>
      <c r="OO146" s="137"/>
      <c r="OP146" s="137"/>
      <c r="OQ146" s="137"/>
      <c r="OR146" s="137"/>
      <c r="OS146" s="137"/>
      <c r="OT146" s="137"/>
      <c r="OU146" s="137"/>
      <c r="OV146" s="137"/>
      <c r="OW146" s="137"/>
      <c r="OX146" s="137"/>
      <c r="OY146" s="137"/>
      <c r="OZ146" s="137"/>
      <c r="PA146" s="137"/>
      <c r="PB146" s="137"/>
      <c r="PC146" s="137"/>
      <c r="PD146" s="137"/>
      <c r="PE146" s="137"/>
      <c r="PF146" s="137"/>
      <c r="PG146" s="137"/>
      <c r="PH146" s="137"/>
      <c r="PI146" s="137"/>
      <c r="PJ146" s="137"/>
      <c r="PK146" s="137"/>
      <c r="PL146" s="137"/>
      <c r="PM146" s="137"/>
      <c r="PN146" s="137"/>
      <c r="PO146" s="137"/>
      <c r="PP146" s="137"/>
      <c r="PQ146" s="137"/>
      <c r="PR146" s="137"/>
      <c r="PS146" s="137"/>
      <c r="PT146" s="137"/>
      <c r="PU146" s="137"/>
      <c r="PV146" s="137"/>
      <c r="PW146" s="137"/>
      <c r="PX146" s="137"/>
      <c r="PY146" s="137"/>
      <c r="PZ146" s="137"/>
      <c r="QA146" s="137"/>
      <c r="QB146" s="137"/>
      <c r="QC146" s="137"/>
      <c r="QD146" s="137"/>
      <c r="QE146" s="137"/>
      <c r="QF146" s="137"/>
      <c r="QG146" s="137"/>
      <c r="QH146" s="137"/>
      <c r="QI146" s="137"/>
      <c r="QJ146" s="137"/>
      <c r="QK146" s="137"/>
      <c r="QL146" s="137"/>
      <c r="QM146" s="137"/>
      <c r="QN146" s="137"/>
      <c r="QO146" s="137"/>
      <c r="QP146" s="137"/>
      <c r="QQ146" s="137"/>
      <c r="QR146" s="137"/>
      <c r="QS146" s="137"/>
      <c r="QT146" s="137"/>
      <c r="QU146" s="137"/>
      <c r="QV146" s="137"/>
      <c r="QW146" s="137"/>
      <c r="QX146" s="137"/>
      <c r="QY146" s="137"/>
      <c r="QZ146" s="137"/>
      <c r="RA146" s="137"/>
      <c r="RB146" s="137"/>
      <c r="RC146" s="137"/>
      <c r="RD146" s="137"/>
      <c r="RE146" s="137"/>
      <c r="RF146" s="137"/>
      <c r="RG146" s="137"/>
      <c r="RH146" s="137"/>
      <c r="RI146" s="137"/>
      <c r="RJ146" s="137"/>
      <c r="RK146" s="137"/>
      <c r="RL146" s="137"/>
      <c r="RM146" s="137"/>
      <c r="RN146" s="137"/>
      <c r="RO146" s="137"/>
      <c r="RP146" s="137"/>
      <c r="RQ146" s="137"/>
      <c r="RR146" s="137"/>
      <c r="RS146" s="137"/>
      <c r="RT146" s="137"/>
      <c r="RU146" s="137"/>
      <c r="RV146" s="137"/>
      <c r="RW146" s="137"/>
      <c r="RX146" s="137"/>
      <c r="RY146" s="137"/>
      <c r="RZ146" s="137"/>
      <c r="SA146" s="137"/>
      <c r="SB146" s="137"/>
      <c r="SC146" s="137"/>
      <c r="SD146" s="137"/>
      <c r="SE146" s="137"/>
      <c r="SF146" s="137"/>
      <c r="SG146" s="137"/>
      <c r="SH146" s="137"/>
      <c r="SI146" s="137"/>
      <c r="SJ146" s="137"/>
      <c r="SK146" s="137"/>
      <c r="SL146" s="137"/>
      <c r="SM146" s="137"/>
      <c r="SN146" s="137"/>
      <c r="SO146" s="137"/>
      <c r="SP146" s="137"/>
      <c r="SQ146" s="137"/>
      <c r="SR146" s="137"/>
      <c r="SS146" s="137"/>
      <c r="ST146" s="137"/>
      <c r="SU146" s="137"/>
      <c r="SV146" s="137"/>
      <c r="SW146" s="137"/>
      <c r="SX146" s="137"/>
      <c r="SY146" s="137"/>
      <c r="SZ146" s="137"/>
      <c r="TA146" s="137"/>
      <c r="TB146" s="137"/>
      <c r="TC146" s="137"/>
      <c r="TD146" s="137"/>
      <c r="TE146" s="137"/>
      <c r="TF146" s="137"/>
      <c r="TG146" s="137"/>
      <c r="TH146" s="137"/>
      <c r="TI146" s="137"/>
      <c r="TJ146" s="137"/>
      <c r="TK146" s="137"/>
      <c r="TL146" s="137"/>
      <c r="TM146" s="137"/>
      <c r="TN146" s="137"/>
      <c r="TO146" s="137"/>
      <c r="TP146" s="137"/>
      <c r="TQ146" s="137"/>
      <c r="TR146" s="137"/>
      <c r="TS146" s="137"/>
      <c r="TT146" s="137"/>
      <c r="TU146" s="137"/>
      <c r="TV146" s="137"/>
      <c r="TW146" s="137"/>
      <c r="TX146" s="137"/>
      <c r="TY146" s="137"/>
      <c r="TZ146" s="137"/>
      <c r="UA146" s="137"/>
      <c r="UB146" s="137"/>
      <c r="UC146" s="137"/>
      <c r="UD146" s="137"/>
      <c r="UE146" s="137"/>
      <c r="UF146" s="137"/>
      <c r="UG146" s="137"/>
      <c r="UH146" s="137"/>
      <c r="UI146" s="137"/>
      <c r="UJ146" s="137"/>
      <c r="UK146" s="137"/>
      <c r="UL146" s="137"/>
      <c r="UM146" s="137"/>
      <c r="UN146" s="137"/>
      <c r="UO146" s="137"/>
      <c r="UP146" s="137"/>
      <c r="UQ146" s="137"/>
      <c r="UR146" s="137"/>
      <c r="US146" s="137"/>
      <c r="UT146" s="137"/>
      <c r="UU146" s="137"/>
      <c r="UV146" s="137"/>
      <c r="UW146" s="137"/>
      <c r="UX146" s="137"/>
      <c r="UY146" s="137"/>
      <c r="UZ146" s="137"/>
      <c r="VA146" s="137"/>
      <c r="VB146" s="137"/>
      <c r="VC146" s="137"/>
      <c r="VD146" s="137"/>
      <c r="VE146" s="137"/>
      <c r="VF146" s="137"/>
      <c r="VG146" s="137"/>
      <c r="VH146" s="137"/>
      <c r="VI146" s="137"/>
      <c r="VJ146" s="137"/>
      <c r="VK146" s="137"/>
      <c r="VL146" s="137"/>
      <c r="VM146" s="137"/>
      <c r="VN146" s="137"/>
      <c r="VO146" s="137"/>
      <c r="VP146" s="137"/>
      <c r="VQ146" s="137"/>
      <c r="VR146" s="137"/>
      <c r="VS146" s="137"/>
      <c r="VT146" s="137"/>
      <c r="VU146" s="137"/>
      <c r="VV146" s="137"/>
      <c r="VW146" s="137"/>
      <c r="VX146" s="137"/>
      <c r="VY146" s="137"/>
      <c r="VZ146" s="137"/>
      <c r="WA146" s="137"/>
      <c r="WB146" s="137"/>
      <c r="WC146" s="137"/>
      <c r="WD146" s="137"/>
      <c r="WE146" s="137"/>
      <c r="WF146" s="137"/>
      <c r="WG146" s="137"/>
      <c r="WH146" s="137"/>
      <c r="WI146" s="137"/>
      <c r="WJ146" s="137"/>
      <c r="WK146" s="137"/>
      <c r="WL146" s="137"/>
      <c r="WM146" s="137"/>
      <c r="WN146" s="137"/>
      <c r="WO146" s="137"/>
      <c r="WP146" s="137"/>
      <c r="WQ146" s="137"/>
      <c r="WR146" s="137"/>
      <c r="WS146" s="137"/>
      <c r="WT146" s="137"/>
      <c r="WU146" s="137"/>
      <c r="WV146" s="137"/>
      <c r="WW146" s="137"/>
      <c r="WX146" s="137"/>
      <c r="WY146" s="137"/>
      <c r="WZ146" s="137"/>
      <c r="XA146" s="137"/>
      <c r="XB146" s="137"/>
      <c r="XC146" s="137"/>
      <c r="XD146" s="137"/>
      <c r="XE146" s="137"/>
      <c r="XF146" s="137"/>
      <c r="XG146" s="137"/>
      <c r="XH146" s="137"/>
      <c r="XI146" s="137"/>
      <c r="XJ146" s="137"/>
      <c r="XK146" s="137"/>
      <c r="XL146" s="137"/>
      <c r="XM146" s="137"/>
      <c r="XN146" s="137"/>
      <c r="XO146" s="137"/>
      <c r="XP146" s="137"/>
      <c r="XQ146" s="137"/>
      <c r="XR146" s="137"/>
      <c r="XS146" s="137"/>
      <c r="XT146" s="137"/>
      <c r="XU146" s="137"/>
      <c r="XV146" s="137"/>
      <c r="XW146" s="137"/>
      <c r="XX146" s="137"/>
      <c r="XY146" s="137"/>
      <c r="XZ146" s="137"/>
      <c r="YA146" s="137"/>
      <c r="YB146" s="137"/>
      <c r="YC146" s="137"/>
      <c r="YD146" s="137"/>
      <c r="YE146" s="137"/>
      <c r="YF146" s="137"/>
      <c r="YG146" s="137"/>
      <c r="YH146" s="137"/>
      <c r="YI146" s="137"/>
      <c r="YJ146" s="137"/>
      <c r="YK146" s="137"/>
      <c r="YL146" s="137"/>
      <c r="YM146" s="137"/>
      <c r="YN146" s="137"/>
      <c r="YO146" s="137"/>
      <c r="YP146" s="137"/>
      <c r="YQ146" s="137"/>
      <c r="YR146" s="137"/>
      <c r="YS146" s="137"/>
      <c r="YT146" s="137"/>
      <c r="YU146" s="137"/>
      <c r="YV146" s="137"/>
      <c r="YW146" s="137"/>
      <c r="YX146" s="137"/>
      <c r="YY146" s="137"/>
      <c r="YZ146" s="137"/>
      <c r="ZA146" s="137"/>
      <c r="ZB146" s="137"/>
      <c r="ZC146" s="137"/>
      <c r="ZD146" s="137"/>
      <c r="ZE146" s="137"/>
      <c r="ZF146" s="137"/>
      <c r="ZG146" s="137"/>
      <c r="ZH146" s="137"/>
      <c r="ZI146" s="137"/>
      <c r="ZJ146" s="137"/>
      <c r="ZK146" s="137"/>
      <c r="ZL146" s="137"/>
      <c r="ZM146" s="137"/>
      <c r="ZN146" s="137"/>
      <c r="ZO146" s="137"/>
      <c r="ZP146" s="137"/>
      <c r="ZQ146" s="137"/>
      <c r="ZR146" s="137"/>
      <c r="ZS146" s="137"/>
      <c r="ZT146" s="137"/>
      <c r="ZU146" s="137"/>
      <c r="ZV146" s="137"/>
      <c r="ZW146" s="137"/>
      <c r="ZX146" s="137"/>
      <c r="ZY146" s="137"/>
      <c r="ZZ146" s="137"/>
      <c r="AAA146" s="137"/>
      <c r="AAB146" s="137"/>
      <c r="AAC146" s="137"/>
      <c r="AAD146" s="137"/>
      <c r="AAE146" s="137"/>
      <c r="AAF146" s="137"/>
      <c r="AAG146" s="137"/>
      <c r="AAH146" s="137"/>
      <c r="AAI146" s="137"/>
      <c r="AAJ146" s="137"/>
      <c r="AAK146" s="137"/>
      <c r="AAL146" s="137"/>
      <c r="AAM146" s="137"/>
      <c r="AAN146" s="137"/>
      <c r="AAO146" s="137"/>
      <c r="AAP146" s="137"/>
      <c r="AAQ146" s="137"/>
      <c r="AAR146" s="137"/>
      <c r="AAS146" s="137"/>
      <c r="AAT146" s="137"/>
      <c r="AAU146" s="137"/>
      <c r="AAV146" s="137"/>
      <c r="AAW146" s="137"/>
      <c r="AAX146" s="137"/>
      <c r="AAY146" s="137"/>
      <c r="AAZ146" s="137"/>
      <c r="ABA146" s="137"/>
      <c r="ABB146" s="137"/>
      <c r="ABC146" s="137"/>
      <c r="ABD146" s="137"/>
      <c r="ABE146" s="137"/>
      <c r="ABF146" s="137"/>
      <c r="ABG146" s="137"/>
      <c r="ABH146" s="137"/>
      <c r="ABI146" s="137"/>
      <c r="ABJ146" s="137"/>
      <c r="ABK146" s="137"/>
      <c r="ABL146" s="137"/>
      <c r="ABM146" s="137"/>
      <c r="ABN146" s="137"/>
      <c r="ABO146" s="137"/>
      <c r="ABP146" s="137"/>
      <c r="ABQ146" s="137"/>
      <c r="ABR146" s="137"/>
      <c r="ABS146" s="137"/>
      <c r="ABT146" s="137"/>
      <c r="ABU146" s="137"/>
      <c r="ABV146" s="137"/>
      <c r="ABW146" s="137"/>
      <c r="ABX146" s="137"/>
      <c r="ABY146" s="137"/>
      <c r="ABZ146" s="137"/>
      <c r="ACA146" s="137"/>
      <c r="ACB146" s="137"/>
      <c r="ACC146" s="137"/>
      <c r="ACD146" s="137"/>
      <c r="ACE146" s="137"/>
      <c r="ACF146" s="137"/>
      <c r="ACG146" s="137"/>
      <c r="ACH146" s="137"/>
      <c r="ACI146" s="137"/>
      <c r="ACJ146" s="137"/>
      <c r="ACK146" s="137"/>
      <c r="ACL146" s="137"/>
      <c r="ACM146" s="137"/>
      <c r="ACN146" s="137"/>
      <c r="ACO146" s="137"/>
      <c r="ACP146" s="137"/>
      <c r="ACQ146" s="137"/>
      <c r="ACR146" s="137"/>
      <c r="ACS146" s="137"/>
      <c r="ACT146" s="137"/>
      <c r="ACU146" s="137"/>
      <c r="ACV146" s="137"/>
      <c r="ACW146" s="137"/>
      <c r="ACX146" s="137"/>
      <c r="ACY146" s="137"/>
      <c r="ACZ146" s="137"/>
      <c r="ADA146" s="137"/>
      <c r="ADB146" s="137"/>
      <c r="ADC146" s="137"/>
      <c r="ADD146" s="137"/>
      <c r="ADE146" s="137"/>
      <c r="ADF146" s="137"/>
      <c r="ADG146" s="137"/>
      <c r="ADH146" s="137"/>
      <c r="ADI146" s="137"/>
      <c r="ADJ146" s="137"/>
      <c r="ADK146" s="137"/>
      <c r="ADL146" s="137"/>
      <c r="ADM146" s="137"/>
      <c r="ADN146" s="137"/>
      <c r="ADO146" s="137"/>
      <c r="ADP146" s="137"/>
      <c r="ADQ146" s="137"/>
      <c r="ADR146" s="137"/>
      <c r="ADS146" s="137"/>
      <c r="ADT146" s="137"/>
      <c r="ADU146" s="137"/>
      <c r="ADV146" s="137"/>
      <c r="ADW146" s="137"/>
      <c r="ADX146" s="137"/>
      <c r="ADY146" s="137"/>
      <c r="ADZ146" s="137"/>
      <c r="AEA146" s="137"/>
      <c r="AEB146" s="137"/>
      <c r="AEC146" s="137"/>
      <c r="AED146" s="137"/>
      <c r="AEE146" s="137"/>
      <c r="AEF146" s="137"/>
      <c r="AEG146" s="137"/>
      <c r="AEH146" s="137"/>
      <c r="AEI146" s="137"/>
      <c r="AEJ146" s="137"/>
      <c r="AEK146" s="137"/>
      <c r="AEL146" s="137"/>
      <c r="AEM146" s="137"/>
      <c r="AEN146" s="137"/>
      <c r="AEO146" s="137"/>
      <c r="AEP146" s="137"/>
      <c r="AEQ146" s="137"/>
      <c r="AER146" s="137"/>
      <c r="AES146" s="137"/>
      <c r="AET146" s="137"/>
      <c r="AEU146" s="137"/>
      <c r="AEV146" s="137"/>
      <c r="AEW146" s="137"/>
      <c r="AEX146" s="137"/>
      <c r="AEY146" s="137"/>
      <c r="AEZ146" s="137"/>
      <c r="AFA146" s="137"/>
      <c r="AFB146" s="137"/>
      <c r="AFC146" s="137"/>
      <c r="AFD146" s="137"/>
      <c r="AFE146" s="137"/>
      <c r="AFF146" s="137"/>
      <c r="AFG146" s="137"/>
      <c r="AFH146" s="137"/>
      <c r="AFI146" s="137"/>
      <c r="AFJ146" s="137"/>
      <c r="AFK146" s="137"/>
      <c r="AFL146" s="137"/>
      <c r="AFM146" s="137"/>
      <c r="AFN146" s="137"/>
      <c r="AFO146" s="137"/>
      <c r="AFP146" s="137"/>
      <c r="AFQ146" s="137"/>
      <c r="AFR146" s="137"/>
      <c r="AFS146" s="137"/>
      <c r="AFT146" s="137"/>
      <c r="AFU146" s="137"/>
      <c r="AFV146" s="137"/>
      <c r="AFW146" s="137"/>
      <c r="AFX146" s="137"/>
      <c r="AFY146" s="137"/>
      <c r="AFZ146" s="137"/>
      <c r="AGA146" s="137"/>
      <c r="AGB146" s="137"/>
      <c r="AGC146" s="137"/>
      <c r="AGD146" s="137"/>
      <c r="AGE146" s="137"/>
      <c r="AGF146" s="137"/>
      <c r="AGG146" s="137"/>
      <c r="AGH146" s="137"/>
      <c r="AGI146" s="137"/>
      <c r="AGJ146" s="137"/>
      <c r="AGK146" s="137"/>
      <c r="AGL146" s="137"/>
      <c r="AGM146" s="137"/>
      <c r="AGN146" s="137"/>
      <c r="AGO146" s="137"/>
      <c r="AGP146" s="137"/>
      <c r="AGQ146" s="137"/>
      <c r="AGR146" s="137"/>
      <c r="AGS146" s="137"/>
      <c r="AGT146" s="137"/>
      <c r="AGU146" s="137"/>
      <c r="AGV146" s="137"/>
      <c r="AGW146" s="137"/>
      <c r="AGX146" s="137"/>
      <c r="AGY146" s="137"/>
      <c r="AGZ146" s="137"/>
      <c r="AHA146" s="137"/>
      <c r="AHB146" s="137"/>
      <c r="AHC146" s="137"/>
      <c r="AHD146" s="137"/>
      <c r="AHE146" s="137"/>
      <c r="AHF146" s="137"/>
      <c r="AHG146" s="137"/>
      <c r="AHH146" s="137"/>
      <c r="AHI146" s="137"/>
      <c r="AHJ146" s="137"/>
      <c r="AHK146" s="137"/>
      <c r="AHL146" s="137"/>
      <c r="AHM146" s="137"/>
      <c r="AHN146" s="137"/>
      <c r="AHO146" s="137"/>
      <c r="AHP146" s="137"/>
      <c r="AHQ146" s="137"/>
      <c r="AHR146" s="137"/>
      <c r="AHS146" s="137"/>
      <c r="AHT146" s="137"/>
      <c r="AHU146" s="137"/>
      <c r="AHV146" s="137"/>
      <c r="AHW146" s="137"/>
      <c r="AHX146" s="137"/>
      <c r="AHY146" s="137"/>
      <c r="AHZ146" s="137"/>
      <c r="AIA146" s="137"/>
      <c r="AIB146" s="137"/>
      <c r="AIC146" s="137"/>
      <c r="AID146" s="137"/>
      <c r="AIE146" s="137"/>
      <c r="AIF146" s="137"/>
      <c r="AIG146" s="137"/>
      <c r="AIH146" s="137"/>
      <c r="AII146" s="137"/>
      <c r="AIJ146" s="137"/>
      <c r="AIK146" s="137"/>
      <c r="AIL146" s="137"/>
      <c r="AIM146" s="137"/>
      <c r="AIN146" s="137"/>
      <c r="AIO146" s="137"/>
      <c r="AIP146" s="137"/>
      <c r="AIQ146" s="137"/>
      <c r="AIR146" s="137"/>
      <c r="AIS146" s="137"/>
      <c r="AIT146" s="137"/>
      <c r="AIU146" s="137"/>
      <c r="AIV146" s="137"/>
      <c r="AIW146" s="137"/>
      <c r="AIX146" s="137"/>
      <c r="AIY146" s="137"/>
      <c r="AIZ146" s="137"/>
      <c r="AJA146" s="137"/>
      <c r="AJB146" s="137"/>
      <c r="AJC146" s="137"/>
      <c r="AJD146" s="137"/>
      <c r="AJE146" s="137"/>
      <c r="AJF146" s="137"/>
      <c r="AJG146" s="137"/>
      <c r="AJH146" s="137"/>
      <c r="AJI146" s="137"/>
      <c r="AJJ146" s="137"/>
      <c r="AJK146" s="137"/>
      <c r="AJL146" s="137"/>
      <c r="AJM146" s="137"/>
      <c r="AJN146" s="137"/>
      <c r="AJO146" s="137"/>
      <c r="AJP146" s="137"/>
      <c r="AJQ146" s="137"/>
      <c r="AJR146" s="137"/>
      <c r="AJS146" s="137"/>
      <c r="AJT146" s="137"/>
      <c r="AJU146" s="137"/>
      <c r="AJV146" s="137"/>
      <c r="AJW146" s="137"/>
      <c r="AJX146" s="137"/>
      <c r="AJY146" s="137"/>
      <c r="AJZ146" s="137"/>
      <c r="AKA146" s="137"/>
      <c r="AKB146" s="137"/>
      <c r="AKC146" s="137"/>
      <c r="AKD146" s="137"/>
      <c r="AKE146" s="137"/>
      <c r="AKF146" s="137"/>
      <c r="AKG146" s="137"/>
      <c r="AKH146" s="137"/>
      <c r="AKI146" s="137"/>
      <c r="AKJ146" s="137"/>
      <c r="AKK146" s="137"/>
      <c r="AKL146" s="137"/>
      <c r="AKM146" s="137"/>
      <c r="AKN146" s="137"/>
      <c r="AKO146" s="137"/>
      <c r="AKP146" s="137"/>
      <c r="AKQ146" s="137"/>
      <c r="AKR146" s="137"/>
      <c r="AKS146" s="137"/>
      <c r="AKT146" s="137"/>
      <c r="AKU146" s="137"/>
      <c r="AKV146" s="137"/>
      <c r="AKW146" s="137"/>
      <c r="AKX146" s="137"/>
      <c r="AKY146" s="137"/>
      <c r="AKZ146" s="137"/>
      <c r="ALA146" s="137"/>
      <c r="ALB146" s="137"/>
      <c r="ALC146" s="137"/>
      <c r="ALD146" s="137"/>
      <c r="ALE146" s="137"/>
      <c r="ALF146" s="137"/>
      <c r="ALG146" s="137"/>
      <c r="ALH146" s="137"/>
      <c r="ALI146" s="137"/>
      <c r="ALJ146" s="137"/>
      <c r="ALK146" s="137"/>
      <c r="ALL146" s="137"/>
      <c r="ALM146" s="137"/>
      <c r="ALN146" s="137"/>
      <c r="ALO146" s="137"/>
      <c r="ALP146" s="137"/>
      <c r="ALQ146" s="137"/>
      <c r="ALR146" s="137"/>
      <c r="ALS146" s="137"/>
      <c r="ALT146" s="137"/>
      <c r="ALU146" s="137"/>
      <c r="ALV146" s="137"/>
      <c r="ALW146" s="137"/>
      <c r="ALX146" s="137"/>
      <c r="ALY146" s="137"/>
    </row>
    <row r="147" spans="1:1013" ht="277.89999999999998" customHeight="1" x14ac:dyDescent="0.25">
      <c r="A147" s="114" t="s">
        <v>41</v>
      </c>
      <c r="B147" s="114" t="s">
        <v>42</v>
      </c>
      <c r="C147" s="114" t="s">
        <v>94</v>
      </c>
      <c r="D147" s="408" t="s">
        <v>120</v>
      </c>
      <c r="E147" s="115">
        <v>505000</v>
      </c>
      <c r="F147" s="115">
        <v>150000</v>
      </c>
      <c r="G147" s="115">
        <f>F147</f>
        <v>150000</v>
      </c>
      <c r="H147" s="115">
        <f>E147-F147</f>
        <v>355000</v>
      </c>
      <c r="I147" s="115"/>
    </row>
    <row r="148" spans="1:1013" ht="78" customHeight="1" x14ac:dyDescent="0.25">
      <c r="A148" s="114" t="s">
        <v>41</v>
      </c>
      <c r="B148" s="114" t="s">
        <v>42</v>
      </c>
      <c r="C148" s="114" t="s">
        <v>94</v>
      </c>
      <c r="D148" s="408" t="s">
        <v>121</v>
      </c>
      <c r="E148" s="115">
        <v>294593.42</v>
      </c>
      <c r="F148" s="115">
        <v>0</v>
      </c>
      <c r="G148" s="115">
        <f>F148</f>
        <v>0</v>
      </c>
      <c r="H148" s="115">
        <f>E148</f>
        <v>294593.42</v>
      </c>
      <c r="I148" s="115"/>
    </row>
    <row r="149" spans="1:1013" ht="78" customHeight="1" x14ac:dyDescent="0.25">
      <c r="A149" s="114" t="s">
        <v>41</v>
      </c>
      <c r="B149" s="114" t="s">
        <v>42</v>
      </c>
      <c r="C149" s="114" t="s">
        <v>94</v>
      </c>
      <c r="D149" s="408" t="s">
        <v>204</v>
      </c>
      <c r="E149" s="115">
        <v>250000</v>
      </c>
      <c r="F149" s="115"/>
      <c r="G149" s="115"/>
      <c r="H149" s="115">
        <v>250000</v>
      </c>
      <c r="I149" s="115"/>
    </row>
    <row r="150" spans="1:1013" ht="51.75" customHeight="1" x14ac:dyDescent="0.25">
      <c r="A150" s="114" t="s">
        <v>41</v>
      </c>
      <c r="B150" s="114" t="s">
        <v>42</v>
      </c>
      <c r="C150" s="114" t="s">
        <v>94</v>
      </c>
      <c r="D150" s="408" t="s">
        <v>205</v>
      </c>
      <c r="E150" s="115">
        <v>70000</v>
      </c>
      <c r="F150" s="115"/>
      <c r="G150" s="115"/>
      <c r="H150" s="115">
        <v>70000</v>
      </c>
      <c r="I150" s="115"/>
    </row>
    <row r="151" spans="1:1013" ht="51.75" customHeight="1" thickBot="1" x14ac:dyDescent="0.3">
      <c r="A151" s="114" t="s">
        <v>41</v>
      </c>
      <c r="B151" s="114" t="s">
        <v>42</v>
      </c>
      <c r="C151" s="114" t="s">
        <v>94</v>
      </c>
      <c r="D151" s="408" t="s">
        <v>206</v>
      </c>
      <c r="E151" s="115">
        <v>600000</v>
      </c>
      <c r="F151" s="115">
        <v>50000</v>
      </c>
      <c r="G151" s="115">
        <v>50000</v>
      </c>
      <c r="H151" s="115">
        <v>550000</v>
      </c>
      <c r="I151" s="115"/>
    </row>
    <row r="152" spans="1:1013" ht="15.75" thickBot="1" x14ac:dyDescent="0.3">
      <c r="A152" s="253"/>
      <c r="B152" s="254"/>
      <c r="C152" s="254"/>
      <c r="D152" s="255"/>
      <c r="E152" s="256">
        <f>SUM(E146:E151)</f>
        <v>2027013.42</v>
      </c>
      <c r="F152" s="256">
        <f>SUM(F146:F151)</f>
        <v>200000</v>
      </c>
      <c r="G152" s="256">
        <f>SUM(G146:G151)</f>
        <v>200000</v>
      </c>
      <c r="H152" s="256">
        <f>SUM(H146:H151)</f>
        <v>1827013.42</v>
      </c>
      <c r="I152" s="256"/>
    </row>
    <row r="153" spans="1:1013" ht="45" customHeight="1" x14ac:dyDescent="0.25">
      <c r="A153" s="78" t="s">
        <v>236</v>
      </c>
      <c r="B153" s="79" t="s">
        <v>47</v>
      </c>
      <c r="C153" s="79" t="s">
        <v>94</v>
      </c>
      <c r="D153" s="79" t="s">
        <v>122</v>
      </c>
      <c r="E153" s="80">
        <v>150000</v>
      </c>
      <c r="F153" s="80"/>
      <c r="G153" s="80"/>
      <c r="H153" s="80">
        <v>120000</v>
      </c>
      <c r="I153" s="80"/>
    </row>
    <row r="154" spans="1:1013" ht="35.25" customHeight="1" x14ac:dyDescent="0.25">
      <c r="A154" s="78" t="s">
        <v>46</v>
      </c>
      <c r="B154" s="79" t="s">
        <v>47</v>
      </c>
      <c r="C154" s="79" t="s">
        <v>94</v>
      </c>
      <c r="D154" s="79" t="s">
        <v>123</v>
      </c>
      <c r="E154" s="80">
        <v>100000</v>
      </c>
      <c r="F154" s="80">
        <v>0</v>
      </c>
      <c r="G154" s="80"/>
      <c r="H154" s="80">
        <v>100000</v>
      </c>
      <c r="I154" s="80"/>
    </row>
    <row r="155" spans="1:1013" ht="25.5" customHeight="1" x14ac:dyDescent="0.25">
      <c r="A155" s="78" t="s">
        <v>46</v>
      </c>
      <c r="B155" s="79" t="s">
        <v>47</v>
      </c>
      <c r="C155" s="79" t="s">
        <v>94</v>
      </c>
      <c r="D155" s="79" t="s">
        <v>256</v>
      </c>
      <c r="E155" s="80">
        <v>100000</v>
      </c>
      <c r="F155" s="80"/>
      <c r="G155" s="80"/>
      <c r="H155" s="80">
        <v>100000</v>
      </c>
      <c r="I155" s="80"/>
    </row>
    <row r="156" spans="1:1013" ht="35.25" customHeight="1" x14ac:dyDescent="0.25">
      <c r="A156" s="78" t="s">
        <v>46</v>
      </c>
      <c r="B156" s="79" t="s">
        <v>47</v>
      </c>
      <c r="C156" s="79" t="s">
        <v>94</v>
      </c>
      <c r="D156" s="79" t="s">
        <v>124</v>
      </c>
      <c r="E156" s="80">
        <v>30000</v>
      </c>
      <c r="F156" s="80"/>
      <c r="G156" s="80"/>
      <c r="H156" s="80">
        <v>30000</v>
      </c>
      <c r="I156" s="80"/>
    </row>
    <row r="157" spans="1:1013" ht="26.25" customHeight="1" x14ac:dyDescent="0.25">
      <c r="A157" s="78" t="s">
        <v>46</v>
      </c>
      <c r="B157" s="79" t="s">
        <v>47</v>
      </c>
      <c r="C157" s="79" t="s">
        <v>94</v>
      </c>
      <c r="D157" s="79" t="s">
        <v>125</v>
      </c>
      <c r="E157" s="80">
        <v>50000</v>
      </c>
      <c r="F157" s="80">
        <v>25000</v>
      </c>
      <c r="G157" s="80">
        <v>25000</v>
      </c>
      <c r="H157" s="80">
        <v>25000</v>
      </c>
      <c r="I157" s="80"/>
    </row>
    <row r="158" spans="1:1013" ht="19.5" customHeight="1" x14ac:dyDescent="0.25">
      <c r="A158" s="78" t="s">
        <v>46</v>
      </c>
      <c r="B158" s="79" t="s">
        <v>47</v>
      </c>
      <c r="C158" s="79" t="s">
        <v>94</v>
      </c>
      <c r="D158" s="79" t="s">
        <v>98</v>
      </c>
      <c r="E158" s="80">
        <v>30000</v>
      </c>
      <c r="F158" s="80"/>
      <c r="G158" s="80"/>
      <c r="H158" s="80">
        <v>30000</v>
      </c>
      <c r="I158" s="80"/>
    </row>
    <row r="159" spans="1:1013" x14ac:dyDescent="0.25">
      <c r="A159" s="78" t="s">
        <v>46</v>
      </c>
      <c r="B159" s="79" t="s">
        <v>47</v>
      </c>
      <c r="C159" s="79" t="s">
        <v>94</v>
      </c>
      <c r="D159" s="117" t="s">
        <v>126</v>
      </c>
      <c r="E159" s="80">
        <v>15000</v>
      </c>
      <c r="F159" s="80"/>
      <c r="G159" s="80"/>
      <c r="H159" s="80">
        <v>15000</v>
      </c>
      <c r="I159" s="80"/>
    </row>
    <row r="160" spans="1:1013" ht="25.5" customHeight="1" x14ac:dyDescent="0.25">
      <c r="A160" s="78" t="s">
        <v>46</v>
      </c>
      <c r="B160" s="79" t="s">
        <v>47</v>
      </c>
      <c r="C160" s="79" t="s">
        <v>94</v>
      </c>
      <c r="D160" s="79" t="s">
        <v>127</v>
      </c>
      <c r="E160" s="80">
        <v>60000</v>
      </c>
      <c r="F160" s="80"/>
      <c r="G160" s="80"/>
      <c r="H160" s="80">
        <v>60000</v>
      </c>
      <c r="I160" s="80"/>
    </row>
    <row r="161" spans="1:9" ht="25.5" customHeight="1" x14ac:dyDescent="0.25">
      <c r="A161" s="78" t="s">
        <v>46</v>
      </c>
      <c r="B161" s="79" t="s">
        <v>47</v>
      </c>
      <c r="C161" s="79" t="s">
        <v>94</v>
      </c>
      <c r="D161" s="79" t="s">
        <v>128</v>
      </c>
      <c r="E161" s="80">
        <v>25000</v>
      </c>
      <c r="F161" s="80"/>
      <c r="G161" s="80"/>
      <c r="H161" s="80">
        <v>25000</v>
      </c>
      <c r="I161" s="80"/>
    </row>
    <row r="162" spans="1:9" ht="33.75" customHeight="1" x14ac:dyDescent="0.25">
      <c r="A162" s="78" t="s">
        <v>46</v>
      </c>
      <c r="B162" s="79" t="s">
        <v>47</v>
      </c>
      <c r="C162" s="79" t="s">
        <v>94</v>
      </c>
      <c r="D162" s="79" t="s">
        <v>257</v>
      </c>
      <c r="E162" s="80">
        <v>180000</v>
      </c>
      <c r="F162" s="80"/>
      <c r="G162" s="80"/>
      <c r="H162" s="80">
        <v>80000</v>
      </c>
      <c r="I162" s="80">
        <v>100000</v>
      </c>
    </row>
    <row r="163" spans="1:9" ht="33.75" customHeight="1" x14ac:dyDescent="0.25">
      <c r="A163" s="78" t="s">
        <v>46</v>
      </c>
      <c r="B163" s="79" t="s">
        <v>47</v>
      </c>
      <c r="C163" s="79" t="s">
        <v>94</v>
      </c>
      <c r="D163" s="79" t="s">
        <v>258</v>
      </c>
      <c r="E163" s="80">
        <v>40000</v>
      </c>
      <c r="F163" s="80">
        <v>20000</v>
      </c>
      <c r="G163" s="80">
        <v>20000</v>
      </c>
      <c r="H163" s="80">
        <v>20000</v>
      </c>
      <c r="I163" s="80">
        <v>0</v>
      </c>
    </row>
    <row r="164" spans="1:9" ht="31.5" customHeight="1" x14ac:dyDescent="0.25">
      <c r="A164" s="78" t="s">
        <v>46</v>
      </c>
      <c r="B164" s="79" t="s">
        <v>47</v>
      </c>
      <c r="C164" s="79" t="s">
        <v>94</v>
      </c>
      <c r="D164" s="79" t="s">
        <v>129</v>
      </c>
      <c r="E164" s="80">
        <v>250000</v>
      </c>
      <c r="F164" s="80">
        <v>0</v>
      </c>
      <c r="G164" s="80">
        <v>0</v>
      </c>
      <c r="H164" s="80">
        <v>100000</v>
      </c>
      <c r="I164" s="80">
        <v>150000</v>
      </c>
    </row>
    <row r="165" spans="1:9" ht="59.25" customHeight="1" x14ac:dyDescent="0.25">
      <c r="A165" s="78" t="s">
        <v>46</v>
      </c>
      <c r="B165" s="79" t="s">
        <v>47</v>
      </c>
      <c r="C165" s="79" t="s">
        <v>94</v>
      </c>
      <c r="D165" s="118" t="s">
        <v>130</v>
      </c>
      <c r="E165" s="80">
        <v>50000</v>
      </c>
      <c r="F165" s="80"/>
      <c r="G165" s="80"/>
      <c r="H165" s="80">
        <v>50000</v>
      </c>
      <c r="I165" s="80"/>
    </row>
    <row r="166" spans="1:9" ht="73.7" customHeight="1" x14ac:dyDescent="0.25">
      <c r="A166" s="78" t="s">
        <v>46</v>
      </c>
      <c r="B166" s="79" t="s">
        <v>47</v>
      </c>
      <c r="C166" s="79" t="s">
        <v>94</v>
      </c>
      <c r="D166" s="118" t="s">
        <v>131</v>
      </c>
      <c r="E166" s="80">
        <v>60000</v>
      </c>
      <c r="F166" s="80">
        <v>30000</v>
      </c>
      <c r="G166" s="80">
        <v>30000</v>
      </c>
      <c r="H166" s="80">
        <v>30000</v>
      </c>
      <c r="I166" s="80"/>
    </row>
    <row r="167" spans="1:9" ht="37.5" customHeight="1" thickBot="1" x14ac:dyDescent="0.3">
      <c r="A167" s="81" t="s">
        <v>46</v>
      </c>
      <c r="B167" s="82" t="s">
        <v>132</v>
      </c>
      <c r="C167" s="82" t="s">
        <v>94</v>
      </c>
      <c r="D167" s="82" t="s">
        <v>133</v>
      </c>
      <c r="E167" s="83">
        <v>45000</v>
      </c>
      <c r="F167" s="83"/>
      <c r="G167" s="83"/>
      <c r="H167" s="83">
        <v>45000</v>
      </c>
      <c r="I167" s="83"/>
    </row>
    <row r="168" spans="1:9" ht="15.75" thickBot="1" x14ac:dyDescent="0.3">
      <c r="A168" s="213"/>
      <c r="B168" s="214"/>
      <c r="C168" s="214"/>
      <c r="D168" s="214"/>
      <c r="E168" s="215">
        <f>SUM(E153:E167)</f>
        <v>1185000</v>
      </c>
      <c r="F168" s="215">
        <f>SUM(F153:F167)</f>
        <v>75000</v>
      </c>
      <c r="G168" s="215">
        <f>SUM(G153:G167)</f>
        <v>75000</v>
      </c>
      <c r="H168" s="215">
        <f t="shared" ref="H168:I168" si="4">SUM(H153:H167)</f>
        <v>830000</v>
      </c>
      <c r="I168" s="215">
        <f t="shared" si="4"/>
        <v>250000</v>
      </c>
    </row>
    <row r="169" spans="1:9" ht="22.5" x14ac:dyDescent="0.25">
      <c r="A169" s="84" t="s">
        <v>54</v>
      </c>
      <c r="B169" s="85" t="s">
        <v>55</v>
      </c>
      <c r="C169" s="85" t="s">
        <v>94</v>
      </c>
      <c r="D169" s="85" t="s">
        <v>237</v>
      </c>
      <c r="E169" s="88">
        <v>20000</v>
      </c>
      <c r="F169" s="86">
        <v>20000</v>
      </c>
      <c r="G169" s="86">
        <v>20000</v>
      </c>
      <c r="H169" s="86">
        <v>0</v>
      </c>
      <c r="I169" s="88"/>
    </row>
    <row r="170" spans="1:9" ht="27" customHeight="1" x14ac:dyDescent="0.25">
      <c r="A170" s="84" t="s">
        <v>86</v>
      </c>
      <c r="B170" s="85" t="s">
        <v>55</v>
      </c>
      <c r="C170" s="85" t="s">
        <v>94</v>
      </c>
      <c r="D170" s="85" t="s">
        <v>134</v>
      </c>
      <c r="E170" s="86">
        <v>30000</v>
      </c>
      <c r="F170" s="86"/>
      <c r="G170" s="86"/>
      <c r="H170" s="86">
        <v>30000</v>
      </c>
      <c r="I170" s="86"/>
    </row>
    <row r="171" spans="1:9" ht="27" customHeight="1" x14ac:dyDescent="0.25">
      <c r="A171" s="84" t="s">
        <v>86</v>
      </c>
      <c r="B171" s="85" t="s">
        <v>55</v>
      </c>
      <c r="C171" s="85" t="s">
        <v>94</v>
      </c>
      <c r="D171" s="85" t="s">
        <v>238</v>
      </c>
      <c r="E171" s="86">
        <v>30000</v>
      </c>
      <c r="F171" s="86">
        <v>0</v>
      </c>
      <c r="G171" s="86">
        <v>0</v>
      </c>
      <c r="H171" s="86">
        <v>30000</v>
      </c>
      <c r="I171" s="86"/>
    </row>
    <row r="172" spans="1:9" ht="52.5" customHeight="1" x14ac:dyDescent="0.25">
      <c r="A172" s="84" t="s">
        <v>86</v>
      </c>
      <c r="B172" s="85" t="s">
        <v>135</v>
      </c>
      <c r="C172" s="85" t="s">
        <v>94</v>
      </c>
      <c r="D172" s="119" t="s">
        <v>136</v>
      </c>
      <c r="E172" s="87">
        <v>120000</v>
      </c>
      <c r="F172" s="86">
        <v>20000</v>
      </c>
      <c r="G172" s="86">
        <v>20000</v>
      </c>
      <c r="H172" s="86">
        <v>100000</v>
      </c>
      <c r="I172" s="86"/>
    </row>
    <row r="173" spans="1:9" ht="15.75" thickBot="1" x14ac:dyDescent="0.3">
      <c r="A173" s="120" t="s">
        <v>86</v>
      </c>
      <c r="B173" s="121" t="s">
        <v>58</v>
      </c>
      <c r="C173" s="121" t="s">
        <v>94</v>
      </c>
      <c r="D173" s="119" t="s">
        <v>137</v>
      </c>
      <c r="E173" s="122">
        <v>20000</v>
      </c>
      <c r="F173" s="122"/>
      <c r="G173" s="122"/>
      <c r="H173" s="122">
        <v>20000</v>
      </c>
      <c r="I173" s="122"/>
    </row>
    <row r="174" spans="1:9" ht="15.75" thickBot="1" x14ac:dyDescent="0.3">
      <c r="A174" s="238"/>
      <c r="B174" s="239"/>
      <c r="C174" s="239"/>
      <c r="D174" s="239"/>
      <c r="E174" s="240">
        <f>SUM(E169:E173)</f>
        <v>220000</v>
      </c>
      <c r="F174" s="240">
        <f>SUM(F169:F173)</f>
        <v>40000</v>
      </c>
      <c r="G174" s="240">
        <f>SUM(G169:G173)</f>
        <v>40000</v>
      </c>
      <c r="H174" s="240">
        <f>SUM(H169:H173)</f>
        <v>180000</v>
      </c>
      <c r="I174" s="240">
        <f>SUM(I169:I173)</f>
        <v>0</v>
      </c>
    </row>
    <row r="175" spans="1:9" x14ac:dyDescent="0.25">
      <c r="A175" s="422" t="s">
        <v>59</v>
      </c>
      <c r="B175" s="229" t="s">
        <v>60</v>
      </c>
      <c r="C175" s="229" t="s">
        <v>94</v>
      </c>
      <c r="D175" s="235" t="s">
        <v>138</v>
      </c>
      <c r="E175" s="231">
        <v>75000</v>
      </c>
      <c r="F175" s="231"/>
      <c r="G175" s="231"/>
      <c r="H175" s="231">
        <v>75000</v>
      </c>
      <c r="I175" s="231"/>
    </row>
    <row r="176" spans="1:9" ht="33.75" x14ac:dyDescent="0.25">
      <c r="A176" s="229" t="s">
        <v>59</v>
      </c>
      <c r="B176" s="229" t="s">
        <v>60</v>
      </c>
      <c r="C176" s="229" t="s">
        <v>94</v>
      </c>
      <c r="D176" s="234" t="s">
        <v>250</v>
      </c>
      <c r="E176" s="231">
        <v>30000</v>
      </c>
      <c r="F176" s="231">
        <v>30000</v>
      </c>
      <c r="G176" s="231">
        <v>30000</v>
      </c>
      <c r="H176" s="231"/>
      <c r="I176" s="231"/>
    </row>
    <row r="177" spans="1:14" x14ac:dyDescent="0.25">
      <c r="A177" s="423" t="s">
        <v>59</v>
      </c>
      <c r="B177" s="229" t="s">
        <v>60</v>
      </c>
      <c r="C177" s="229" t="s">
        <v>94</v>
      </c>
      <c r="D177" s="229" t="s">
        <v>251</v>
      </c>
      <c r="E177" s="231">
        <v>15000</v>
      </c>
      <c r="F177" s="231"/>
      <c r="G177" s="231"/>
      <c r="H177" s="231">
        <v>15000</v>
      </c>
      <c r="I177" s="231"/>
    </row>
    <row r="178" spans="1:14" ht="18.75" customHeight="1" x14ac:dyDescent="0.25">
      <c r="A178" s="229" t="s">
        <v>59</v>
      </c>
      <c r="B178" s="229" t="s">
        <v>60</v>
      </c>
      <c r="C178" s="229" t="s">
        <v>94</v>
      </c>
      <c r="D178" s="229" t="s">
        <v>252</v>
      </c>
      <c r="E178" s="231">
        <v>25000</v>
      </c>
      <c r="F178" s="231">
        <v>25000</v>
      </c>
      <c r="G178" s="231">
        <v>25000</v>
      </c>
      <c r="H178" s="231"/>
      <c r="I178" s="231"/>
    </row>
    <row r="179" spans="1:14" s="91" customFormat="1" ht="39" customHeight="1" x14ac:dyDescent="0.2">
      <c r="A179" s="423" t="s">
        <v>59</v>
      </c>
      <c r="B179" s="229" t="s">
        <v>60</v>
      </c>
      <c r="C179" s="229" t="s">
        <v>94</v>
      </c>
      <c r="D179" s="237" t="s">
        <v>139</v>
      </c>
      <c r="E179" s="231">
        <v>50000</v>
      </c>
      <c r="F179" s="231"/>
      <c r="G179" s="231"/>
      <c r="H179" s="231">
        <v>50000</v>
      </c>
      <c r="I179" s="231"/>
      <c r="J179" s="90"/>
      <c r="K179" s="90"/>
      <c r="L179" s="90"/>
      <c r="M179" s="90"/>
      <c r="N179" s="90"/>
    </row>
    <row r="180" spans="1:14" s="91" customFormat="1" ht="22.5" customHeight="1" x14ac:dyDescent="0.2">
      <c r="A180" s="229" t="s">
        <v>59</v>
      </c>
      <c r="B180" s="230" t="s">
        <v>60</v>
      </c>
      <c r="C180" s="230" t="s">
        <v>94</v>
      </c>
      <c r="D180" s="230" t="s">
        <v>140</v>
      </c>
      <c r="E180" s="236">
        <v>100000</v>
      </c>
      <c r="F180" s="236"/>
      <c r="G180" s="231"/>
      <c r="H180" s="236">
        <v>65000</v>
      </c>
      <c r="I180" s="236">
        <v>35000</v>
      </c>
      <c r="J180" s="90"/>
      <c r="K180" s="90"/>
      <c r="L180" s="90"/>
      <c r="M180" s="90"/>
      <c r="N180" s="90"/>
    </row>
    <row r="181" spans="1:14" s="91" customFormat="1" ht="33.75" customHeight="1" x14ac:dyDescent="0.2">
      <c r="A181" s="229" t="s">
        <v>59</v>
      </c>
      <c r="B181" s="230" t="s">
        <v>60</v>
      </c>
      <c r="C181" s="230" t="s">
        <v>94</v>
      </c>
      <c r="D181" s="230" t="s">
        <v>141</v>
      </c>
      <c r="E181" s="236">
        <v>230000</v>
      </c>
      <c r="F181" s="236">
        <v>70000</v>
      </c>
      <c r="G181" s="231">
        <v>70000</v>
      </c>
      <c r="H181" s="236">
        <v>80000</v>
      </c>
      <c r="I181" s="236">
        <v>80000</v>
      </c>
      <c r="J181" s="90"/>
      <c r="K181" s="90"/>
      <c r="L181" s="90"/>
      <c r="M181" s="90"/>
      <c r="N181" s="90"/>
    </row>
    <row r="182" spans="1:14" s="91" customFormat="1" ht="33.75" customHeight="1" x14ac:dyDescent="0.2">
      <c r="A182" s="373" t="s">
        <v>59</v>
      </c>
      <c r="B182" s="373" t="s">
        <v>60</v>
      </c>
      <c r="C182" s="373" t="s">
        <v>94</v>
      </c>
      <c r="D182" s="373" t="s">
        <v>241</v>
      </c>
      <c r="E182" s="374">
        <v>175000</v>
      </c>
      <c r="F182" s="236">
        <v>175000</v>
      </c>
      <c r="G182" s="231">
        <v>175000</v>
      </c>
      <c r="H182" s="236"/>
      <c r="I182" s="236"/>
      <c r="J182" s="90"/>
      <c r="K182" s="90"/>
      <c r="L182" s="90"/>
      <c r="M182" s="90"/>
      <c r="N182" s="90"/>
    </row>
    <row r="183" spans="1:14" s="91" customFormat="1" ht="33.75" customHeight="1" x14ac:dyDescent="0.2">
      <c r="A183" s="373" t="s">
        <v>59</v>
      </c>
      <c r="B183" s="373" t="s">
        <v>60</v>
      </c>
      <c r="C183" s="373" t="s">
        <v>94</v>
      </c>
      <c r="D183" s="373" t="s">
        <v>242</v>
      </c>
      <c r="E183" s="374">
        <v>30000</v>
      </c>
      <c r="F183" s="374">
        <v>30000</v>
      </c>
      <c r="G183" s="375">
        <v>30000</v>
      </c>
      <c r="H183" s="236"/>
      <c r="I183" s="236"/>
      <c r="J183" s="90"/>
      <c r="K183" s="90"/>
      <c r="L183" s="90"/>
      <c r="M183" s="90"/>
      <c r="N183" s="90"/>
    </row>
    <row r="184" spans="1:14" s="91" customFormat="1" ht="11.25" x14ac:dyDescent="0.2">
      <c r="A184" s="257"/>
      <c r="B184" s="258"/>
      <c r="C184" s="258"/>
      <c r="D184" s="259"/>
      <c r="E184" s="260">
        <f>SUM(E175:E183)</f>
        <v>730000</v>
      </c>
      <c r="F184" s="260">
        <f>SUM(F175:F183)</f>
        <v>330000</v>
      </c>
      <c r="G184" s="260">
        <f>SUM(G175:G183)</f>
        <v>330000</v>
      </c>
      <c r="H184" s="260">
        <f>SUM(H175:H183)</f>
        <v>285000</v>
      </c>
      <c r="I184" s="260">
        <f>SUM(I175:I183)</f>
        <v>115000</v>
      </c>
      <c r="J184" s="90"/>
      <c r="K184" s="90"/>
      <c r="L184" s="90"/>
      <c r="M184" s="90"/>
      <c r="N184" s="90"/>
    </row>
    <row r="185" spans="1:14" ht="22.5" x14ac:dyDescent="0.25">
      <c r="A185" s="123" t="s">
        <v>63</v>
      </c>
      <c r="B185" s="123" t="s">
        <v>142</v>
      </c>
      <c r="C185" s="123" t="s">
        <v>94</v>
      </c>
      <c r="D185" s="124" t="s">
        <v>143</v>
      </c>
      <c r="E185" s="125">
        <v>100000</v>
      </c>
      <c r="F185" s="125">
        <v>50000</v>
      </c>
      <c r="G185" s="125">
        <v>50000</v>
      </c>
      <c r="H185" s="125">
        <v>50000</v>
      </c>
      <c r="I185" s="125"/>
    </row>
    <row r="186" spans="1:14" s="126" customFormat="1" ht="11.25" x14ac:dyDescent="0.2">
      <c r="A186" s="257"/>
      <c r="B186" s="257"/>
      <c r="C186" s="257"/>
      <c r="D186" s="257"/>
      <c r="E186" s="288">
        <f>SUM(E185)</f>
        <v>100000</v>
      </c>
      <c r="F186" s="288">
        <f>SUM(F185)</f>
        <v>50000</v>
      </c>
      <c r="G186" s="288">
        <f>SUM(G185)</f>
        <v>50000</v>
      </c>
      <c r="H186" s="288">
        <f>SUM(H185)</f>
        <v>50000</v>
      </c>
      <c r="I186" s="288"/>
    </row>
    <row r="187" spans="1:14" ht="39" customHeight="1" x14ac:dyDescent="0.25">
      <c r="A187" s="127" t="s">
        <v>12</v>
      </c>
      <c r="B187" s="127" t="s">
        <v>144</v>
      </c>
      <c r="C187" s="127" t="s">
        <v>94</v>
      </c>
      <c r="D187" s="128" t="s">
        <v>145</v>
      </c>
      <c r="E187" s="129">
        <v>339603</v>
      </c>
      <c r="F187" s="129"/>
      <c r="G187" s="129"/>
      <c r="H187" s="129"/>
      <c r="I187" s="129"/>
    </row>
    <row r="188" spans="1:14" ht="25.5" customHeight="1" x14ac:dyDescent="0.25">
      <c r="A188" s="310"/>
      <c r="B188" s="310"/>
      <c r="C188" s="310"/>
      <c r="D188" s="311"/>
      <c r="E188" s="312">
        <f>E129+E145+E152+E168+E174+E184+E186+E187</f>
        <v>8966616.4199999999</v>
      </c>
      <c r="F188" s="312">
        <f>F129+F145+F152+F168+F174+F184+F186</f>
        <v>1440000</v>
      </c>
      <c r="G188" s="312">
        <f>G129+G145+G152+G168+G174+G184+G186</f>
        <v>1440000</v>
      </c>
      <c r="H188" s="312">
        <f>H129+H145+H152+H168+H174+H184+H186</f>
        <v>6502013.4199999999</v>
      </c>
      <c r="I188" s="312">
        <f>I129+I145+I152+I168+I174+I184+I186</f>
        <v>625000</v>
      </c>
    </row>
    <row r="189" spans="1:14" ht="57" customHeight="1" x14ac:dyDescent="0.25">
      <c r="A189" s="130" t="s">
        <v>146</v>
      </c>
      <c r="B189" s="131"/>
      <c r="C189" s="130" t="s">
        <v>94</v>
      </c>
      <c r="D189" s="132" t="s">
        <v>147</v>
      </c>
      <c r="E189" s="289">
        <v>435000</v>
      </c>
      <c r="F189" s="289">
        <v>145000</v>
      </c>
      <c r="G189" s="289">
        <v>145000</v>
      </c>
      <c r="H189" s="133"/>
      <c r="I189" s="133"/>
      <c r="J189" s="92"/>
    </row>
    <row r="190" spans="1:14" s="137" customFormat="1" ht="42.75" customHeight="1" x14ac:dyDescent="0.2">
      <c r="A190" s="313"/>
      <c r="B190" s="313"/>
      <c r="C190" s="313"/>
      <c r="D190" s="314"/>
      <c r="E190" s="448">
        <f>E17+E21+E24+E47+E52+E70+E114+E188</f>
        <v>82494291.840000004</v>
      </c>
      <c r="F190" s="448">
        <f>F17+F21+F24+F47+F52+F70+F114+F188+F189</f>
        <v>3765976.95</v>
      </c>
      <c r="G190" s="448">
        <f>G70+G114+G188+G189</f>
        <v>3765976.95</v>
      </c>
      <c r="H190" s="448">
        <f>H17+H21+H24+H47+H52+H70+H114+H188</f>
        <v>12798051.140000001</v>
      </c>
      <c r="I190" s="448">
        <f>I17+I21+I24+I47+I52+I70+I114+I188</f>
        <v>2615000</v>
      </c>
    </row>
    <row r="191" spans="1:14" s="137" customFormat="1" ht="11.25" x14ac:dyDescent="0.2">
      <c r="A191" s="138"/>
      <c r="B191" s="138"/>
      <c r="C191" s="138"/>
      <c r="D191" s="139"/>
      <c r="E191" s="140"/>
      <c r="F191" s="140"/>
      <c r="G191" s="140"/>
      <c r="H191" s="140"/>
      <c r="I191" s="140"/>
    </row>
    <row r="192" spans="1:14" x14ac:dyDescent="0.25">
      <c r="A192" s="141"/>
      <c r="B192" s="142" t="s">
        <v>148</v>
      </c>
      <c r="C192" s="141"/>
      <c r="D192" s="143"/>
      <c r="E192" s="144"/>
      <c r="F192" s="144"/>
      <c r="G192" s="144"/>
      <c r="H192" s="144"/>
      <c r="I192" s="144"/>
    </row>
    <row r="193" spans="1:9" s="148" customFormat="1" ht="11.25" x14ac:dyDescent="0.2">
      <c r="A193" s="145" t="s">
        <v>149</v>
      </c>
      <c r="B193" s="145" t="s">
        <v>150</v>
      </c>
      <c r="C193" s="151" t="s">
        <v>265</v>
      </c>
      <c r="D193" s="151" t="s">
        <v>151</v>
      </c>
      <c r="E193" s="152">
        <v>19400</v>
      </c>
      <c r="F193" s="152">
        <v>19400</v>
      </c>
      <c r="G193" s="147"/>
      <c r="H193" s="147"/>
      <c r="I193" s="147"/>
    </row>
    <row r="194" spans="1:9" s="148" customFormat="1" ht="11.25" x14ac:dyDescent="0.2">
      <c r="A194" s="149" t="s">
        <v>59</v>
      </c>
      <c r="B194" s="145" t="s">
        <v>152</v>
      </c>
      <c r="C194" s="151" t="s">
        <v>265</v>
      </c>
      <c r="D194" s="151" t="s">
        <v>151</v>
      </c>
      <c r="E194" s="152">
        <v>19280</v>
      </c>
      <c r="F194" s="152">
        <v>19280</v>
      </c>
      <c r="G194" s="147"/>
      <c r="H194" s="147"/>
      <c r="I194" s="147"/>
    </row>
    <row r="195" spans="1:9" s="148" customFormat="1" ht="11.25" x14ac:dyDescent="0.2">
      <c r="A195" s="145" t="s">
        <v>153</v>
      </c>
      <c r="B195" s="145" t="s">
        <v>154</v>
      </c>
      <c r="C195" s="151" t="s">
        <v>265</v>
      </c>
      <c r="D195" s="151" t="s">
        <v>151</v>
      </c>
      <c r="E195" s="152">
        <v>19400</v>
      </c>
      <c r="F195" s="152">
        <v>19400</v>
      </c>
      <c r="G195" s="147"/>
      <c r="H195" s="147"/>
      <c r="I195" s="147"/>
    </row>
    <row r="196" spans="1:9" s="148" customFormat="1" ht="9.75" customHeight="1" x14ac:dyDescent="0.2">
      <c r="A196" s="145" t="s">
        <v>149</v>
      </c>
      <c r="B196" s="145" t="s">
        <v>150</v>
      </c>
      <c r="C196" s="145"/>
      <c r="D196" s="145" t="s">
        <v>155</v>
      </c>
      <c r="E196" s="146">
        <v>21758.720000000001</v>
      </c>
      <c r="F196" s="146">
        <v>21758.720000000001</v>
      </c>
      <c r="G196" s="147"/>
      <c r="H196" s="147"/>
      <c r="I196" s="147"/>
    </row>
    <row r="197" spans="1:9" s="148" customFormat="1" ht="11.25" x14ac:dyDescent="0.2">
      <c r="A197" s="149" t="s">
        <v>59</v>
      </c>
      <c r="B197" s="145" t="s">
        <v>152</v>
      </c>
      <c r="C197" s="145"/>
      <c r="D197" s="145" t="s">
        <v>155</v>
      </c>
      <c r="E197" s="146">
        <v>20940.7</v>
      </c>
      <c r="F197" s="146">
        <v>20940.7</v>
      </c>
      <c r="G197" s="147"/>
      <c r="H197" s="147"/>
      <c r="I197" s="147"/>
    </row>
    <row r="198" spans="1:9" s="148" customFormat="1" ht="11.25" x14ac:dyDescent="0.2">
      <c r="A198" s="149"/>
      <c r="B198" s="145"/>
      <c r="C198" s="145"/>
      <c r="D198" s="145" t="s">
        <v>156</v>
      </c>
      <c r="E198" s="146"/>
      <c r="F198" s="146"/>
      <c r="G198" s="147"/>
      <c r="H198" s="147"/>
      <c r="I198" s="147"/>
    </row>
    <row r="199" spans="1:9" s="148" customFormat="1" ht="11.25" x14ac:dyDescent="0.2">
      <c r="A199" s="145" t="s">
        <v>153</v>
      </c>
      <c r="B199" s="145" t="s">
        <v>154</v>
      </c>
      <c r="C199" s="145"/>
      <c r="D199" s="145" t="s">
        <v>155</v>
      </c>
      <c r="E199" s="146">
        <v>19474.88</v>
      </c>
      <c r="F199" s="146">
        <v>19474.88</v>
      </c>
      <c r="G199" s="147"/>
      <c r="H199" s="147"/>
      <c r="I199" s="147"/>
    </row>
    <row r="200" spans="1:9" ht="9.75" customHeight="1" x14ac:dyDescent="0.25">
      <c r="A200" s="145" t="s">
        <v>149</v>
      </c>
      <c r="B200" s="145" t="s">
        <v>150</v>
      </c>
      <c r="C200" s="151" t="s">
        <v>264</v>
      </c>
      <c r="D200" s="151" t="s">
        <v>157</v>
      </c>
      <c r="E200" s="152">
        <v>30000</v>
      </c>
      <c r="F200" s="152">
        <v>30000</v>
      </c>
      <c r="G200" s="146"/>
      <c r="H200" s="147"/>
      <c r="I200" s="147"/>
    </row>
    <row r="201" spans="1:9" x14ac:dyDescent="0.25">
      <c r="A201" s="149" t="s">
        <v>59</v>
      </c>
      <c r="B201" s="145" t="s">
        <v>152</v>
      </c>
      <c r="C201" s="151" t="s">
        <v>264</v>
      </c>
      <c r="D201" s="151" t="s">
        <v>157</v>
      </c>
      <c r="E201" s="152">
        <v>30000</v>
      </c>
      <c r="F201" s="152">
        <v>30000</v>
      </c>
      <c r="G201" s="146"/>
      <c r="H201" s="147"/>
      <c r="I201" s="147"/>
    </row>
    <row r="202" spans="1:9" x14ac:dyDescent="0.25">
      <c r="A202" s="145" t="s">
        <v>153</v>
      </c>
      <c r="B202" s="145" t="s">
        <v>154</v>
      </c>
      <c r="C202" s="151" t="s">
        <v>264</v>
      </c>
      <c r="D202" s="151" t="s">
        <v>157</v>
      </c>
      <c r="E202" s="152">
        <v>30000</v>
      </c>
      <c r="F202" s="152">
        <v>30000</v>
      </c>
      <c r="G202" s="146"/>
      <c r="H202" s="147"/>
      <c r="I202" s="147"/>
    </row>
    <row r="203" spans="1:9" s="148" customFormat="1" ht="11.25" x14ac:dyDescent="0.2">
      <c r="A203" s="145" t="s">
        <v>149</v>
      </c>
      <c r="B203" s="151" t="s">
        <v>150</v>
      </c>
      <c r="C203" s="151" t="s">
        <v>263</v>
      </c>
      <c r="D203" s="151" t="s">
        <v>158</v>
      </c>
      <c r="E203" s="152">
        <v>24081.78</v>
      </c>
      <c r="F203" s="152">
        <v>24081.78</v>
      </c>
      <c r="G203" s="146"/>
      <c r="H203" s="146"/>
      <c r="I203" s="146"/>
    </row>
    <row r="204" spans="1:9" x14ac:dyDescent="0.25">
      <c r="A204" s="149" t="s">
        <v>59</v>
      </c>
      <c r="B204" s="151" t="s">
        <v>152</v>
      </c>
      <c r="C204" s="151" t="s">
        <v>263</v>
      </c>
      <c r="D204" s="151" t="s">
        <v>158</v>
      </c>
      <c r="E204" s="152">
        <v>23508.400000000001</v>
      </c>
      <c r="F204" s="152">
        <v>23508.400000000001</v>
      </c>
      <c r="G204" s="146"/>
      <c r="H204" s="146"/>
      <c r="I204" s="146"/>
    </row>
    <row r="205" spans="1:9" s="148" customFormat="1" ht="11.25" x14ac:dyDescent="0.2">
      <c r="A205" s="145" t="s">
        <v>153</v>
      </c>
      <c r="B205" s="151" t="s">
        <v>154</v>
      </c>
      <c r="C205" s="151" t="s">
        <v>263</v>
      </c>
      <c r="D205" s="151" t="s">
        <v>158</v>
      </c>
      <c r="E205" s="152">
        <f>14334.39+16627.89</f>
        <v>30962.28</v>
      </c>
      <c r="F205" s="152">
        <f>14334.39+16627.89</f>
        <v>30962.28</v>
      </c>
      <c r="G205" s="146"/>
      <c r="H205" s="146"/>
      <c r="I205" s="146"/>
    </row>
    <row r="206" spans="1:9" s="148" customFormat="1" ht="11.25" x14ac:dyDescent="0.2">
      <c r="A206" s="145" t="s">
        <v>149</v>
      </c>
      <c r="B206" s="145" t="s">
        <v>150</v>
      </c>
      <c r="C206" s="436" t="s">
        <v>259</v>
      </c>
      <c r="D206" s="151" t="s">
        <v>159</v>
      </c>
      <c r="E206" s="152">
        <v>50000</v>
      </c>
      <c r="F206" s="152">
        <v>50000</v>
      </c>
      <c r="G206" s="146"/>
      <c r="H206" s="146"/>
      <c r="I206" s="146"/>
    </row>
    <row r="207" spans="1:9" s="148" customFormat="1" ht="11.25" x14ac:dyDescent="0.2">
      <c r="A207" s="149" t="s">
        <v>59</v>
      </c>
      <c r="B207" s="145" t="s">
        <v>152</v>
      </c>
      <c r="C207" s="437"/>
      <c r="D207" s="151" t="s">
        <v>160</v>
      </c>
      <c r="E207" s="152">
        <v>50000</v>
      </c>
      <c r="F207" s="152">
        <v>50000</v>
      </c>
      <c r="G207" s="146"/>
      <c r="H207" s="146"/>
      <c r="I207" s="146"/>
    </row>
    <row r="208" spans="1:9" s="148" customFormat="1" ht="11.25" x14ac:dyDescent="0.2">
      <c r="A208" s="145" t="s">
        <v>153</v>
      </c>
      <c r="B208" s="145" t="s">
        <v>153</v>
      </c>
      <c r="C208" s="437"/>
      <c r="D208" s="151" t="s">
        <v>161</v>
      </c>
      <c r="E208" s="152">
        <v>25000</v>
      </c>
      <c r="F208" s="152">
        <v>25000</v>
      </c>
      <c r="G208" s="146"/>
      <c r="H208" s="146"/>
      <c r="I208" s="146"/>
    </row>
    <row r="209" spans="1:9" s="148" customFormat="1" ht="11.25" x14ac:dyDescent="0.2">
      <c r="A209" s="145" t="s">
        <v>153</v>
      </c>
      <c r="B209" s="145" t="s">
        <v>162</v>
      </c>
      <c r="C209" s="438"/>
      <c r="D209" s="151" t="s">
        <v>163</v>
      </c>
      <c r="E209" s="152">
        <v>25000</v>
      </c>
      <c r="F209" s="152">
        <v>25000</v>
      </c>
      <c r="G209" s="146"/>
      <c r="H209" s="146"/>
      <c r="I209" s="146"/>
    </row>
    <row r="210" spans="1:9" s="148" customFormat="1" ht="11.25" x14ac:dyDescent="0.2">
      <c r="A210" s="145" t="s">
        <v>149</v>
      </c>
      <c r="B210" s="145" t="s">
        <v>150</v>
      </c>
      <c r="C210" s="145"/>
      <c r="D210" s="145" t="s">
        <v>164</v>
      </c>
      <c r="E210" s="146">
        <v>119988.16</v>
      </c>
      <c r="F210" s="146">
        <v>119988.16</v>
      </c>
      <c r="G210" s="146"/>
      <c r="H210" s="146"/>
      <c r="I210" s="146"/>
    </row>
    <row r="211" spans="1:9" s="148" customFormat="1" ht="11.25" x14ac:dyDescent="0.2">
      <c r="A211" s="145" t="s">
        <v>149</v>
      </c>
      <c r="B211" s="145" t="s">
        <v>150</v>
      </c>
      <c r="C211" s="145"/>
      <c r="D211" s="145" t="s">
        <v>165</v>
      </c>
      <c r="E211" s="146">
        <v>63011.839999999997</v>
      </c>
      <c r="F211" s="146">
        <v>63011.839999999997</v>
      </c>
      <c r="G211" s="146"/>
      <c r="H211" s="146"/>
      <c r="I211" s="146"/>
    </row>
    <row r="212" spans="1:9" x14ac:dyDescent="0.25">
      <c r="A212" s="153" t="s">
        <v>63</v>
      </c>
      <c r="B212" s="153" t="s">
        <v>63</v>
      </c>
      <c r="C212" s="153"/>
      <c r="D212" s="153" t="s">
        <v>166</v>
      </c>
      <c r="E212" s="150">
        <v>23620.92</v>
      </c>
      <c r="F212" s="150">
        <v>23620.92</v>
      </c>
      <c r="G212" s="150"/>
      <c r="H212" s="150"/>
      <c r="I212" s="150"/>
    </row>
    <row r="213" spans="1:9" s="148" customFormat="1" ht="11.25" x14ac:dyDescent="0.2">
      <c r="A213" s="145" t="s">
        <v>149</v>
      </c>
      <c r="B213" s="145" t="s">
        <v>149</v>
      </c>
      <c r="C213" s="145"/>
      <c r="D213" s="145" t="s">
        <v>167</v>
      </c>
      <c r="E213" s="146">
        <v>362515.68</v>
      </c>
      <c r="F213" s="146">
        <v>362515.68</v>
      </c>
      <c r="G213" s="146"/>
      <c r="H213" s="146"/>
      <c r="I213" s="146"/>
    </row>
    <row r="214" spans="1:9" s="148" customFormat="1" ht="11.25" x14ac:dyDescent="0.2">
      <c r="A214" s="149" t="s">
        <v>59</v>
      </c>
      <c r="B214" s="145" t="s">
        <v>152</v>
      </c>
      <c r="C214" s="145"/>
      <c r="D214" s="145" t="s">
        <v>164</v>
      </c>
      <c r="E214" s="146">
        <v>193931.72</v>
      </c>
      <c r="F214" s="146">
        <v>193931.72</v>
      </c>
      <c r="G214" s="146"/>
      <c r="H214" s="146"/>
      <c r="I214" s="146"/>
    </row>
    <row r="215" spans="1:9" x14ac:dyDescent="0.25">
      <c r="A215" s="154" t="s">
        <v>153</v>
      </c>
      <c r="B215" s="153" t="s">
        <v>154</v>
      </c>
      <c r="C215" s="153"/>
      <c r="D215" s="153" t="s">
        <v>164</v>
      </c>
      <c r="E215" s="150"/>
      <c r="F215" s="150"/>
      <c r="G215" s="150"/>
      <c r="H215" s="150"/>
      <c r="I215" s="150"/>
    </row>
    <row r="216" spans="1:9" s="137" customFormat="1" ht="11.25" x14ac:dyDescent="0.2">
      <c r="A216" s="134"/>
      <c r="B216" s="134"/>
      <c r="C216" s="134"/>
      <c r="D216" s="135"/>
      <c r="E216" s="136">
        <f>SUM(E193:E215)</f>
        <v>1201875.08</v>
      </c>
      <c r="F216" s="136">
        <f>SUM(F193:F215)</f>
        <v>1201875.08</v>
      </c>
      <c r="G216" s="136"/>
      <c r="H216" s="136"/>
      <c r="I216" s="136"/>
    </row>
    <row r="217" spans="1:9" x14ac:dyDescent="0.25">
      <c r="A217" s="141"/>
      <c r="B217" s="141"/>
      <c r="C217" s="141"/>
      <c r="D217" s="143"/>
      <c r="E217" s="144"/>
      <c r="F217" s="144"/>
      <c r="G217" s="144"/>
      <c r="H217" s="144"/>
      <c r="I217" s="144"/>
    </row>
    <row r="218" spans="1:9" s="137" customFormat="1" ht="11.25" x14ac:dyDescent="0.2">
      <c r="A218" s="134"/>
      <c r="B218" s="134"/>
      <c r="C218" s="134"/>
      <c r="D218" s="135"/>
      <c r="E218" s="136">
        <f>E190+E216</f>
        <v>83696166.920000002</v>
      </c>
      <c r="F218" s="136">
        <f>F190+F216</f>
        <v>4967852.03</v>
      </c>
      <c r="G218" s="136">
        <v>5370000</v>
      </c>
      <c r="H218" s="136">
        <f>G218-F218</f>
        <v>402147.96999999974</v>
      </c>
      <c r="I218" s="136"/>
    </row>
    <row r="219" spans="1:9" x14ac:dyDescent="0.25">
      <c r="A219" s="141"/>
      <c r="B219" s="141"/>
      <c r="C219" s="141"/>
      <c r="D219" s="143"/>
      <c r="E219" s="144"/>
      <c r="F219" s="144"/>
      <c r="G219" s="144"/>
      <c r="H219" s="144"/>
      <c r="I219" s="144"/>
    </row>
    <row r="220" spans="1:9" x14ac:dyDescent="0.25">
      <c r="A220" s="141"/>
      <c r="B220" s="141"/>
      <c r="C220" s="141"/>
      <c r="D220" s="143"/>
      <c r="E220" s="144"/>
      <c r="F220" s="144"/>
      <c r="G220" s="144"/>
      <c r="H220" s="144"/>
      <c r="I220" s="144"/>
    </row>
  </sheetData>
  <autoFilter ref="A1:N224"/>
  <mergeCells count="15">
    <mergeCell ref="A53:E53"/>
    <mergeCell ref="F53:G53"/>
    <mergeCell ref="H53:I53"/>
    <mergeCell ref="A22:E22"/>
    <mergeCell ref="A25:E25"/>
    <mergeCell ref="A48:E48"/>
    <mergeCell ref="A2:E2"/>
    <mergeCell ref="A18:E18"/>
    <mergeCell ref="F18:G18"/>
    <mergeCell ref="H18:I18"/>
    <mergeCell ref="C206:C209"/>
    <mergeCell ref="A71:E71"/>
    <mergeCell ref="A115:F115"/>
    <mergeCell ref="F71:G71"/>
    <mergeCell ref="H71:I71"/>
  </mergeCells>
  <pageMargins left="0.35433070866141736" right="0.15748031496062992" top="0.23622047244094491" bottom="0.23622047244094491" header="0.51181102362204722" footer="0.51181102362204722"/>
  <pageSetup paperSize="8" scale="38" firstPageNumber="0" orientation="landscape" r:id="rId1"/>
  <rowBreaks count="3" manualBreakCount="3">
    <brk id="77" max="20" man="1"/>
    <brk id="115" max="16383" man="1"/>
    <brk id="166" max="20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2"/>
  <sheetViews>
    <sheetView tabSelected="1" view="pageBreakPreview" zoomScale="60" zoomScaleNormal="100" workbookViewId="0"/>
  </sheetViews>
  <sheetFormatPr defaultRowHeight="11.25" x14ac:dyDescent="0.2"/>
  <cols>
    <col min="1" max="1" width="3.5703125" style="496" bestFit="1" customWidth="1"/>
    <col min="2" max="2" width="9.7109375" style="496" bestFit="1" customWidth="1"/>
    <col min="3" max="3" width="32.5703125" style="496" customWidth="1"/>
    <col min="4" max="4" width="38.5703125" style="496" bestFit="1" customWidth="1"/>
    <col min="5" max="5" width="7.140625" style="496" bestFit="1" customWidth="1"/>
    <col min="6" max="6" width="13.28515625" style="497" bestFit="1" customWidth="1"/>
    <col min="7" max="7" width="22.28515625" style="496" bestFit="1" customWidth="1"/>
    <col min="8" max="16384" width="9.140625" style="496"/>
  </cols>
  <sheetData>
    <row r="1" spans="1:7" s="499" customFormat="1" x14ac:dyDescent="0.2">
      <c r="A1" s="499" t="s">
        <v>729</v>
      </c>
      <c r="F1" s="500"/>
    </row>
    <row r="2" spans="1:7" s="499" customFormat="1" x14ac:dyDescent="0.2">
      <c r="A2" s="499" t="s">
        <v>730</v>
      </c>
      <c r="F2" s="500"/>
    </row>
    <row r="3" spans="1:7" x14ac:dyDescent="0.2">
      <c r="A3" s="499" t="s">
        <v>728</v>
      </c>
      <c r="B3" s="499" t="s">
        <v>727</v>
      </c>
      <c r="C3" s="499" t="s">
        <v>726</v>
      </c>
      <c r="D3" s="499" t="s">
        <v>725</v>
      </c>
      <c r="E3" s="499" t="s">
        <v>724</v>
      </c>
      <c r="F3" s="500" t="s">
        <v>723</v>
      </c>
      <c r="G3" s="499" t="s">
        <v>722</v>
      </c>
    </row>
    <row r="4" spans="1:7" x14ac:dyDescent="0.2">
      <c r="A4" s="498">
        <v>138</v>
      </c>
      <c r="B4" s="496" t="s">
        <v>282</v>
      </c>
      <c r="C4" s="496" t="s">
        <v>440</v>
      </c>
      <c r="E4" s="496" t="s">
        <v>273</v>
      </c>
      <c r="F4" s="497">
        <v>18300</v>
      </c>
      <c r="G4" s="496" t="s">
        <v>351</v>
      </c>
    </row>
    <row r="5" spans="1:7" x14ac:dyDescent="0.2">
      <c r="A5" s="498">
        <v>139</v>
      </c>
      <c r="B5" s="496" t="s">
        <v>276</v>
      </c>
      <c r="C5" s="496" t="s">
        <v>721</v>
      </c>
      <c r="E5" s="496" t="s">
        <v>273</v>
      </c>
      <c r="F5" s="497">
        <v>7320</v>
      </c>
      <c r="G5" s="496" t="s">
        <v>421</v>
      </c>
    </row>
    <row r="6" spans="1:7" x14ac:dyDescent="0.2">
      <c r="A6" s="498">
        <v>140</v>
      </c>
      <c r="B6" s="496" t="s">
        <v>276</v>
      </c>
      <c r="C6" s="496" t="s">
        <v>720</v>
      </c>
      <c r="E6" s="496" t="s">
        <v>273</v>
      </c>
      <c r="F6" s="497">
        <v>5246</v>
      </c>
      <c r="G6" s="496" t="s">
        <v>277</v>
      </c>
    </row>
    <row r="7" spans="1:7" x14ac:dyDescent="0.2">
      <c r="A7" s="498">
        <v>141</v>
      </c>
      <c r="B7" s="496" t="s">
        <v>276</v>
      </c>
      <c r="C7" s="496" t="s">
        <v>719</v>
      </c>
      <c r="D7" s="496" t="s">
        <v>278</v>
      </c>
      <c r="E7" s="496" t="s">
        <v>273</v>
      </c>
      <c r="F7" s="497">
        <v>3416</v>
      </c>
      <c r="G7" s="496" t="s">
        <v>272</v>
      </c>
    </row>
    <row r="8" spans="1:7" x14ac:dyDescent="0.2">
      <c r="A8" s="498">
        <v>142</v>
      </c>
      <c r="B8" s="496" t="s">
        <v>276</v>
      </c>
      <c r="C8" s="496" t="s">
        <v>718</v>
      </c>
      <c r="D8" s="496" t="s">
        <v>278</v>
      </c>
      <c r="E8" s="496" t="s">
        <v>273</v>
      </c>
      <c r="F8" s="497">
        <v>1464</v>
      </c>
      <c r="G8" s="496" t="s">
        <v>351</v>
      </c>
    </row>
    <row r="9" spans="1:7" x14ac:dyDescent="0.2">
      <c r="A9" s="498">
        <v>144</v>
      </c>
      <c r="B9" s="496" t="s">
        <v>276</v>
      </c>
      <c r="C9" s="496" t="s">
        <v>717</v>
      </c>
      <c r="D9" s="496" t="s">
        <v>278</v>
      </c>
      <c r="E9" s="496" t="s">
        <v>273</v>
      </c>
      <c r="F9" s="497">
        <v>768.6</v>
      </c>
      <c r="G9" s="496" t="s">
        <v>272</v>
      </c>
    </row>
    <row r="10" spans="1:7" x14ac:dyDescent="0.2">
      <c r="A10" s="498">
        <v>145</v>
      </c>
      <c r="B10" s="496" t="s">
        <v>276</v>
      </c>
      <c r="C10" s="496" t="s">
        <v>716</v>
      </c>
      <c r="D10" s="496" t="s">
        <v>278</v>
      </c>
      <c r="E10" s="496" t="s">
        <v>273</v>
      </c>
      <c r="F10" s="497">
        <v>3660</v>
      </c>
      <c r="G10" s="496" t="s">
        <v>277</v>
      </c>
    </row>
    <row r="11" spans="1:7" x14ac:dyDescent="0.2">
      <c r="A11" s="498">
        <v>146</v>
      </c>
      <c r="B11" s="496" t="s">
        <v>276</v>
      </c>
      <c r="C11" s="496" t="s">
        <v>715</v>
      </c>
      <c r="D11" s="496" t="s">
        <v>334</v>
      </c>
      <c r="E11" s="496" t="s">
        <v>305</v>
      </c>
      <c r="F11" s="497">
        <v>2196</v>
      </c>
      <c r="G11" s="496" t="s">
        <v>351</v>
      </c>
    </row>
    <row r="12" spans="1:7" x14ac:dyDescent="0.2">
      <c r="A12" s="498">
        <v>147</v>
      </c>
      <c r="B12" s="496" t="s">
        <v>276</v>
      </c>
      <c r="C12" s="496" t="s">
        <v>714</v>
      </c>
      <c r="D12" s="496" t="s">
        <v>334</v>
      </c>
      <c r="E12" s="496" t="s">
        <v>305</v>
      </c>
      <c r="F12" s="497">
        <v>427</v>
      </c>
      <c r="G12" s="496" t="s">
        <v>351</v>
      </c>
    </row>
    <row r="13" spans="1:7" x14ac:dyDescent="0.2">
      <c r="A13" s="498">
        <v>148</v>
      </c>
      <c r="B13" s="496" t="s">
        <v>276</v>
      </c>
      <c r="C13" s="496" t="s">
        <v>713</v>
      </c>
      <c r="E13" s="496" t="s">
        <v>273</v>
      </c>
      <c r="F13" s="497">
        <v>9760</v>
      </c>
      <c r="G13" s="496" t="s">
        <v>272</v>
      </c>
    </row>
    <row r="14" spans="1:7" x14ac:dyDescent="0.2">
      <c r="A14" s="498">
        <v>149</v>
      </c>
      <c r="B14" s="496" t="s">
        <v>276</v>
      </c>
      <c r="C14" s="496" t="s">
        <v>712</v>
      </c>
      <c r="E14" s="496" t="s">
        <v>273</v>
      </c>
      <c r="F14" s="497">
        <v>14640</v>
      </c>
      <c r="G14" s="496" t="s">
        <v>272</v>
      </c>
    </row>
    <row r="15" spans="1:7" x14ac:dyDescent="0.2">
      <c r="A15" s="498">
        <v>150</v>
      </c>
      <c r="B15" s="496" t="s">
        <v>276</v>
      </c>
      <c r="C15" s="496" t="s">
        <v>711</v>
      </c>
      <c r="E15" s="496" t="s">
        <v>273</v>
      </c>
      <c r="F15" s="497">
        <v>2440</v>
      </c>
      <c r="G15" s="496" t="s">
        <v>272</v>
      </c>
    </row>
    <row r="16" spans="1:7" x14ac:dyDescent="0.2">
      <c r="A16" s="498">
        <v>151</v>
      </c>
      <c r="B16" s="496" t="s">
        <v>276</v>
      </c>
      <c r="C16" s="496" t="s">
        <v>710</v>
      </c>
      <c r="E16" s="496" t="s">
        <v>273</v>
      </c>
      <c r="F16" s="497">
        <v>488</v>
      </c>
      <c r="G16" s="496" t="s">
        <v>272</v>
      </c>
    </row>
    <row r="17" spans="1:7" x14ac:dyDescent="0.2">
      <c r="A17" s="498">
        <v>152</v>
      </c>
      <c r="B17" s="496" t="s">
        <v>276</v>
      </c>
      <c r="C17" s="496" t="s">
        <v>709</v>
      </c>
      <c r="E17" s="496" t="s">
        <v>273</v>
      </c>
      <c r="F17" s="497">
        <v>8540</v>
      </c>
      <c r="G17" s="496" t="s">
        <v>272</v>
      </c>
    </row>
    <row r="18" spans="1:7" x14ac:dyDescent="0.2">
      <c r="A18" s="498">
        <v>153</v>
      </c>
      <c r="B18" s="496" t="s">
        <v>276</v>
      </c>
      <c r="C18" s="496" t="s">
        <v>708</v>
      </c>
      <c r="E18" s="496" t="s">
        <v>273</v>
      </c>
      <c r="F18" s="497">
        <v>3050</v>
      </c>
      <c r="G18" s="496" t="s">
        <v>283</v>
      </c>
    </row>
    <row r="19" spans="1:7" x14ac:dyDescent="0.2">
      <c r="A19" s="498">
        <v>154</v>
      </c>
      <c r="B19" s="496" t="s">
        <v>276</v>
      </c>
      <c r="C19" s="496" t="s">
        <v>707</v>
      </c>
      <c r="D19" s="496" t="s">
        <v>278</v>
      </c>
      <c r="E19" s="496" t="s">
        <v>273</v>
      </c>
      <c r="F19" s="497">
        <v>244</v>
      </c>
      <c r="G19" s="496" t="s">
        <v>272</v>
      </c>
    </row>
    <row r="20" spans="1:7" x14ac:dyDescent="0.2">
      <c r="A20" s="498">
        <v>156</v>
      </c>
      <c r="B20" s="496" t="s">
        <v>276</v>
      </c>
      <c r="C20" s="496" t="s">
        <v>706</v>
      </c>
      <c r="E20" s="496" t="s">
        <v>273</v>
      </c>
      <c r="F20" s="497">
        <v>915</v>
      </c>
      <c r="G20" s="496" t="s">
        <v>272</v>
      </c>
    </row>
    <row r="21" spans="1:7" x14ac:dyDescent="0.2">
      <c r="A21" s="498">
        <v>157</v>
      </c>
      <c r="B21" s="496" t="s">
        <v>276</v>
      </c>
      <c r="C21" s="496" t="s">
        <v>705</v>
      </c>
      <c r="E21" s="496" t="s">
        <v>273</v>
      </c>
      <c r="F21" s="497">
        <v>244</v>
      </c>
      <c r="G21" s="496" t="s">
        <v>272</v>
      </c>
    </row>
    <row r="22" spans="1:7" x14ac:dyDescent="0.2">
      <c r="A22" s="498">
        <v>158</v>
      </c>
      <c r="B22" s="496" t="s">
        <v>276</v>
      </c>
      <c r="C22" s="496" t="s">
        <v>704</v>
      </c>
      <c r="D22" s="496" t="s">
        <v>278</v>
      </c>
      <c r="E22" s="496" t="s">
        <v>273</v>
      </c>
      <c r="F22" s="497">
        <v>1830</v>
      </c>
      <c r="G22" s="496" t="s">
        <v>283</v>
      </c>
    </row>
    <row r="23" spans="1:7" x14ac:dyDescent="0.2">
      <c r="A23" s="498">
        <v>159</v>
      </c>
      <c r="B23" s="496" t="s">
        <v>276</v>
      </c>
      <c r="C23" s="496" t="s">
        <v>685</v>
      </c>
      <c r="D23" s="496" t="s">
        <v>342</v>
      </c>
      <c r="E23" s="496" t="s">
        <v>273</v>
      </c>
      <c r="F23" s="497">
        <v>610</v>
      </c>
      <c r="G23" s="496" t="s">
        <v>351</v>
      </c>
    </row>
    <row r="24" spans="1:7" x14ac:dyDescent="0.2">
      <c r="A24" s="498">
        <v>161</v>
      </c>
      <c r="B24" s="496" t="s">
        <v>282</v>
      </c>
      <c r="C24" s="496" t="s">
        <v>685</v>
      </c>
      <c r="D24" s="496" t="s">
        <v>342</v>
      </c>
      <c r="E24" s="496" t="s">
        <v>273</v>
      </c>
      <c r="F24" s="497">
        <v>1830</v>
      </c>
      <c r="G24" s="496" t="s">
        <v>283</v>
      </c>
    </row>
    <row r="25" spans="1:7" x14ac:dyDescent="0.2">
      <c r="A25" s="498">
        <v>162</v>
      </c>
      <c r="B25" s="496" t="s">
        <v>282</v>
      </c>
      <c r="C25" s="496" t="s">
        <v>703</v>
      </c>
      <c r="D25" s="496" t="s">
        <v>342</v>
      </c>
      <c r="E25" s="496" t="s">
        <v>273</v>
      </c>
      <c r="F25" s="497">
        <v>915</v>
      </c>
      <c r="G25" s="496" t="s">
        <v>277</v>
      </c>
    </row>
    <row r="26" spans="1:7" x14ac:dyDescent="0.2">
      <c r="A26" s="498">
        <v>163</v>
      </c>
      <c r="B26" s="496" t="s">
        <v>282</v>
      </c>
      <c r="C26" s="496" t="s">
        <v>702</v>
      </c>
      <c r="D26" s="496" t="s">
        <v>278</v>
      </c>
      <c r="E26" s="496" t="s">
        <v>273</v>
      </c>
      <c r="F26" s="497">
        <v>1952</v>
      </c>
      <c r="G26" s="496" t="s">
        <v>351</v>
      </c>
    </row>
    <row r="27" spans="1:7" x14ac:dyDescent="0.2">
      <c r="A27" s="498">
        <v>164</v>
      </c>
      <c r="B27" s="496" t="s">
        <v>282</v>
      </c>
      <c r="C27" s="496" t="s">
        <v>701</v>
      </c>
      <c r="D27" s="496" t="s">
        <v>278</v>
      </c>
      <c r="E27" s="496" t="s">
        <v>273</v>
      </c>
      <c r="F27" s="497">
        <v>2074</v>
      </c>
      <c r="G27" s="496" t="s">
        <v>272</v>
      </c>
    </row>
    <row r="28" spans="1:7" x14ac:dyDescent="0.2">
      <c r="A28" s="498">
        <v>165</v>
      </c>
      <c r="B28" s="496" t="s">
        <v>282</v>
      </c>
      <c r="C28" s="496" t="s">
        <v>700</v>
      </c>
      <c r="D28" s="496" t="s">
        <v>278</v>
      </c>
      <c r="E28" s="496" t="s">
        <v>273</v>
      </c>
      <c r="F28" s="497">
        <v>390.4</v>
      </c>
      <c r="G28" s="496" t="s">
        <v>272</v>
      </c>
    </row>
    <row r="29" spans="1:7" x14ac:dyDescent="0.2">
      <c r="A29" s="498">
        <v>166</v>
      </c>
      <c r="B29" s="496" t="s">
        <v>282</v>
      </c>
      <c r="C29" s="496" t="s">
        <v>699</v>
      </c>
      <c r="D29" s="496" t="s">
        <v>278</v>
      </c>
      <c r="E29" s="496" t="s">
        <v>273</v>
      </c>
      <c r="F29" s="497">
        <v>927.2</v>
      </c>
      <c r="G29" s="496" t="s">
        <v>277</v>
      </c>
    </row>
    <row r="30" spans="1:7" x14ac:dyDescent="0.2">
      <c r="A30" s="498">
        <v>167</v>
      </c>
      <c r="B30" s="496" t="s">
        <v>282</v>
      </c>
      <c r="C30" s="496" t="s">
        <v>698</v>
      </c>
      <c r="D30" s="496" t="s">
        <v>278</v>
      </c>
      <c r="E30" s="496" t="s">
        <v>273</v>
      </c>
      <c r="F30" s="497">
        <v>732</v>
      </c>
      <c r="G30" s="496" t="s">
        <v>272</v>
      </c>
    </row>
    <row r="31" spans="1:7" x14ac:dyDescent="0.2">
      <c r="A31" s="498">
        <v>168</v>
      </c>
      <c r="B31" s="496" t="s">
        <v>282</v>
      </c>
      <c r="C31" s="496" t="s">
        <v>697</v>
      </c>
      <c r="E31" s="496" t="s">
        <v>273</v>
      </c>
      <c r="F31" s="497">
        <v>8540</v>
      </c>
      <c r="G31" s="496" t="s">
        <v>272</v>
      </c>
    </row>
    <row r="32" spans="1:7" x14ac:dyDescent="0.2">
      <c r="A32" s="498">
        <v>169</v>
      </c>
      <c r="B32" s="496" t="s">
        <v>282</v>
      </c>
      <c r="C32" s="496" t="s">
        <v>696</v>
      </c>
      <c r="E32" s="496" t="s">
        <v>273</v>
      </c>
      <c r="F32" s="497">
        <v>7320</v>
      </c>
      <c r="G32" s="496" t="s">
        <v>351</v>
      </c>
    </row>
    <row r="33" spans="1:7" x14ac:dyDescent="0.2">
      <c r="A33" s="498">
        <v>170</v>
      </c>
      <c r="B33" s="496" t="s">
        <v>282</v>
      </c>
      <c r="C33" s="496" t="s">
        <v>680</v>
      </c>
      <c r="E33" s="496" t="s">
        <v>273</v>
      </c>
      <c r="F33" s="497">
        <v>11916.45</v>
      </c>
      <c r="G33" s="496" t="s">
        <v>272</v>
      </c>
    </row>
    <row r="34" spans="1:7" x14ac:dyDescent="0.2">
      <c r="A34" s="498">
        <v>171</v>
      </c>
      <c r="B34" s="496" t="s">
        <v>282</v>
      </c>
      <c r="C34" s="496" t="s">
        <v>695</v>
      </c>
      <c r="D34" s="496" t="s">
        <v>280</v>
      </c>
      <c r="E34" s="496" t="s">
        <v>273</v>
      </c>
      <c r="F34" s="497">
        <v>7320</v>
      </c>
      <c r="G34" s="496" t="s">
        <v>272</v>
      </c>
    </row>
    <row r="35" spans="1:7" x14ac:dyDescent="0.2">
      <c r="A35" s="498">
        <v>172</v>
      </c>
      <c r="B35" s="496" t="s">
        <v>282</v>
      </c>
      <c r="C35" s="496" t="s">
        <v>694</v>
      </c>
      <c r="D35" s="496" t="s">
        <v>278</v>
      </c>
      <c r="E35" s="496" t="s">
        <v>273</v>
      </c>
      <c r="F35" s="497">
        <v>1342</v>
      </c>
      <c r="G35" s="496" t="s">
        <v>351</v>
      </c>
    </row>
    <row r="36" spans="1:7" x14ac:dyDescent="0.2">
      <c r="A36" s="498">
        <v>173</v>
      </c>
      <c r="B36" s="496" t="s">
        <v>276</v>
      </c>
      <c r="C36" s="496" t="s">
        <v>693</v>
      </c>
      <c r="D36" s="496" t="s">
        <v>334</v>
      </c>
      <c r="E36" s="496" t="s">
        <v>305</v>
      </c>
      <c r="F36" s="497">
        <v>2318</v>
      </c>
      <c r="G36" s="496" t="s">
        <v>283</v>
      </c>
    </row>
    <row r="37" spans="1:7" x14ac:dyDescent="0.2">
      <c r="A37" s="498">
        <v>175</v>
      </c>
      <c r="B37" s="496" t="s">
        <v>282</v>
      </c>
      <c r="C37" s="496" t="s">
        <v>692</v>
      </c>
      <c r="E37" s="496" t="s">
        <v>273</v>
      </c>
      <c r="F37" s="497">
        <v>244000</v>
      </c>
      <c r="G37" s="496" t="s">
        <v>351</v>
      </c>
    </row>
    <row r="38" spans="1:7" x14ac:dyDescent="0.2">
      <c r="A38" s="498">
        <v>177</v>
      </c>
      <c r="B38" s="496" t="s">
        <v>282</v>
      </c>
      <c r="C38" s="496" t="s">
        <v>691</v>
      </c>
      <c r="E38" s="496" t="s">
        <v>273</v>
      </c>
      <c r="F38" s="497">
        <v>4270</v>
      </c>
      <c r="G38" s="496" t="s">
        <v>272</v>
      </c>
    </row>
    <row r="39" spans="1:7" x14ac:dyDescent="0.2">
      <c r="A39" s="498">
        <v>178</v>
      </c>
      <c r="B39" s="496" t="s">
        <v>282</v>
      </c>
      <c r="C39" s="496" t="s">
        <v>690</v>
      </c>
      <c r="E39" s="496" t="s">
        <v>273</v>
      </c>
      <c r="F39" s="497">
        <v>7320</v>
      </c>
      <c r="G39" s="496" t="s">
        <v>272</v>
      </c>
    </row>
    <row r="40" spans="1:7" x14ac:dyDescent="0.2">
      <c r="A40" s="498">
        <v>179</v>
      </c>
      <c r="B40" s="496" t="s">
        <v>282</v>
      </c>
      <c r="C40" s="496" t="s">
        <v>689</v>
      </c>
      <c r="E40" s="496" t="s">
        <v>273</v>
      </c>
      <c r="F40" s="497">
        <v>2440</v>
      </c>
      <c r="G40" s="496" t="s">
        <v>272</v>
      </c>
    </row>
    <row r="41" spans="1:7" x14ac:dyDescent="0.2">
      <c r="A41" s="498">
        <v>180</v>
      </c>
      <c r="B41" s="496" t="s">
        <v>282</v>
      </c>
      <c r="C41" s="496" t="s">
        <v>660</v>
      </c>
      <c r="E41" s="496" t="s">
        <v>273</v>
      </c>
      <c r="F41" s="497">
        <v>7320</v>
      </c>
      <c r="G41" s="496" t="s">
        <v>351</v>
      </c>
    </row>
    <row r="42" spans="1:7" x14ac:dyDescent="0.2">
      <c r="A42" s="498">
        <v>181</v>
      </c>
      <c r="B42" s="496" t="s">
        <v>282</v>
      </c>
      <c r="C42" s="496" t="s">
        <v>688</v>
      </c>
      <c r="E42" s="496" t="s">
        <v>273</v>
      </c>
      <c r="F42" s="497">
        <v>21960</v>
      </c>
      <c r="G42" s="496" t="s">
        <v>272</v>
      </c>
    </row>
    <row r="43" spans="1:7" x14ac:dyDescent="0.2">
      <c r="A43" s="498">
        <v>182</v>
      </c>
      <c r="B43" s="496" t="s">
        <v>282</v>
      </c>
      <c r="C43" s="496" t="s">
        <v>415</v>
      </c>
      <c r="E43" s="496" t="s">
        <v>273</v>
      </c>
      <c r="F43" s="497">
        <v>5246</v>
      </c>
      <c r="G43" s="496" t="s">
        <v>272</v>
      </c>
    </row>
    <row r="44" spans="1:7" x14ac:dyDescent="0.2">
      <c r="A44" s="498">
        <v>183</v>
      </c>
      <c r="B44" s="496" t="s">
        <v>282</v>
      </c>
      <c r="C44" s="496" t="s">
        <v>687</v>
      </c>
      <c r="E44" s="496" t="s">
        <v>273</v>
      </c>
      <c r="F44" s="497">
        <v>8540</v>
      </c>
      <c r="G44" s="496" t="s">
        <v>272</v>
      </c>
    </row>
    <row r="45" spans="1:7" x14ac:dyDescent="0.2">
      <c r="A45" s="498">
        <v>184</v>
      </c>
      <c r="B45" s="496" t="s">
        <v>282</v>
      </c>
      <c r="C45" s="496" t="s">
        <v>686</v>
      </c>
      <c r="D45" s="496" t="s">
        <v>278</v>
      </c>
      <c r="E45" s="496" t="s">
        <v>273</v>
      </c>
      <c r="F45" s="497">
        <v>6405</v>
      </c>
      <c r="G45" s="496" t="s">
        <v>351</v>
      </c>
    </row>
    <row r="46" spans="1:7" x14ac:dyDescent="0.2">
      <c r="A46" s="498">
        <v>185</v>
      </c>
      <c r="B46" s="496" t="s">
        <v>282</v>
      </c>
      <c r="C46" s="496" t="s">
        <v>685</v>
      </c>
      <c r="D46" s="496" t="s">
        <v>315</v>
      </c>
      <c r="E46" s="496" t="s">
        <v>273</v>
      </c>
      <c r="F46" s="497">
        <v>610</v>
      </c>
      <c r="G46" s="496" t="s">
        <v>277</v>
      </c>
    </row>
    <row r="47" spans="1:7" x14ac:dyDescent="0.2">
      <c r="A47" s="498">
        <v>186</v>
      </c>
      <c r="B47" s="496" t="s">
        <v>282</v>
      </c>
      <c r="C47" s="496" t="s">
        <v>684</v>
      </c>
      <c r="E47" s="496" t="s">
        <v>273</v>
      </c>
      <c r="F47" s="497">
        <v>6100</v>
      </c>
      <c r="G47" s="496" t="s">
        <v>272</v>
      </c>
    </row>
    <row r="48" spans="1:7" x14ac:dyDescent="0.2">
      <c r="A48" s="498">
        <v>187</v>
      </c>
      <c r="B48" s="496" t="s">
        <v>276</v>
      </c>
      <c r="C48" s="496" t="s">
        <v>683</v>
      </c>
      <c r="E48" s="496" t="s">
        <v>273</v>
      </c>
      <c r="F48" s="497">
        <v>7320</v>
      </c>
      <c r="G48" s="496" t="s">
        <v>351</v>
      </c>
    </row>
    <row r="49" spans="1:7" x14ac:dyDescent="0.2">
      <c r="A49" s="498">
        <v>188</v>
      </c>
      <c r="B49" s="496" t="s">
        <v>276</v>
      </c>
      <c r="C49" s="496" t="s">
        <v>682</v>
      </c>
      <c r="E49" s="496" t="s">
        <v>273</v>
      </c>
      <c r="F49" s="497">
        <v>18300</v>
      </c>
      <c r="G49" s="496" t="s">
        <v>351</v>
      </c>
    </row>
    <row r="50" spans="1:7" x14ac:dyDescent="0.2">
      <c r="A50" s="498">
        <v>189</v>
      </c>
      <c r="B50" s="496" t="s">
        <v>276</v>
      </c>
      <c r="C50" s="496" t="s">
        <v>681</v>
      </c>
      <c r="E50" s="496" t="s">
        <v>273</v>
      </c>
      <c r="F50" s="497">
        <v>97600</v>
      </c>
      <c r="G50" s="496" t="s">
        <v>351</v>
      </c>
    </row>
    <row r="51" spans="1:7" x14ac:dyDescent="0.2">
      <c r="A51" s="498">
        <v>190</v>
      </c>
      <c r="B51" s="496" t="s">
        <v>290</v>
      </c>
      <c r="C51" s="496" t="s">
        <v>680</v>
      </c>
      <c r="E51" s="496" t="s">
        <v>273</v>
      </c>
      <c r="F51" s="497">
        <v>20559.439999999999</v>
      </c>
      <c r="G51" s="496" t="s">
        <v>272</v>
      </c>
    </row>
    <row r="52" spans="1:7" x14ac:dyDescent="0.2">
      <c r="A52" s="498">
        <v>191</v>
      </c>
      <c r="B52" s="496" t="s">
        <v>290</v>
      </c>
      <c r="C52" s="496" t="s">
        <v>679</v>
      </c>
      <c r="E52" s="496" t="s">
        <v>273</v>
      </c>
      <c r="F52" s="497">
        <v>18300</v>
      </c>
      <c r="G52" s="496" t="s">
        <v>272</v>
      </c>
    </row>
    <row r="53" spans="1:7" x14ac:dyDescent="0.2">
      <c r="A53" s="498">
        <v>192</v>
      </c>
      <c r="B53" s="496" t="s">
        <v>290</v>
      </c>
      <c r="C53" s="496" t="s">
        <v>678</v>
      </c>
      <c r="E53" s="496" t="s">
        <v>273</v>
      </c>
      <c r="F53" s="497">
        <v>183</v>
      </c>
      <c r="G53" s="496" t="s">
        <v>272</v>
      </c>
    </row>
    <row r="54" spans="1:7" x14ac:dyDescent="0.2">
      <c r="A54" s="498">
        <v>193</v>
      </c>
      <c r="B54" s="496" t="s">
        <v>282</v>
      </c>
      <c r="C54" s="496" t="s">
        <v>673</v>
      </c>
      <c r="E54" s="496" t="s">
        <v>273</v>
      </c>
      <c r="F54" s="497">
        <v>30500</v>
      </c>
      <c r="G54" s="496" t="s">
        <v>272</v>
      </c>
    </row>
    <row r="55" spans="1:7" x14ac:dyDescent="0.2">
      <c r="A55" s="498">
        <v>194</v>
      </c>
      <c r="B55" s="496" t="s">
        <v>282</v>
      </c>
      <c r="C55" s="496" t="s">
        <v>677</v>
      </c>
      <c r="D55" s="496" t="s">
        <v>280</v>
      </c>
      <c r="E55" s="496" t="s">
        <v>273</v>
      </c>
      <c r="F55" s="497">
        <v>34160</v>
      </c>
      <c r="G55" s="496" t="s">
        <v>283</v>
      </c>
    </row>
    <row r="56" spans="1:7" x14ac:dyDescent="0.2">
      <c r="A56" s="498">
        <v>195</v>
      </c>
      <c r="B56" s="496" t="s">
        <v>282</v>
      </c>
      <c r="C56" s="496" t="s">
        <v>677</v>
      </c>
      <c r="D56" s="496" t="s">
        <v>280</v>
      </c>
      <c r="E56" s="496" t="s">
        <v>273</v>
      </c>
      <c r="F56" s="497">
        <v>51240</v>
      </c>
      <c r="G56" s="496" t="s">
        <v>272</v>
      </c>
    </row>
    <row r="57" spans="1:7" x14ac:dyDescent="0.2">
      <c r="A57" s="498">
        <v>196</v>
      </c>
      <c r="B57" s="496" t="s">
        <v>282</v>
      </c>
      <c r="C57" s="496" t="s">
        <v>676</v>
      </c>
      <c r="D57" s="496" t="s">
        <v>334</v>
      </c>
      <c r="E57" s="496" t="s">
        <v>305</v>
      </c>
      <c r="F57" s="497">
        <v>427</v>
      </c>
      <c r="G57" s="496" t="s">
        <v>277</v>
      </c>
    </row>
    <row r="58" spans="1:7" x14ac:dyDescent="0.2">
      <c r="A58" s="498">
        <v>197</v>
      </c>
      <c r="B58" s="496" t="s">
        <v>282</v>
      </c>
      <c r="C58" s="496" t="s">
        <v>675</v>
      </c>
      <c r="E58" s="496" t="s">
        <v>273</v>
      </c>
      <c r="F58" s="497">
        <v>366</v>
      </c>
      <c r="G58" s="496" t="s">
        <v>272</v>
      </c>
    </row>
    <row r="59" spans="1:7" x14ac:dyDescent="0.2">
      <c r="A59" s="498">
        <v>198</v>
      </c>
      <c r="B59" s="496" t="s">
        <v>282</v>
      </c>
      <c r="C59" s="496" t="s">
        <v>674</v>
      </c>
      <c r="E59" s="496" t="s">
        <v>273</v>
      </c>
      <c r="F59" s="497">
        <v>6954</v>
      </c>
      <c r="G59" s="496" t="s">
        <v>351</v>
      </c>
    </row>
    <row r="60" spans="1:7" x14ac:dyDescent="0.2">
      <c r="A60" s="498">
        <v>199</v>
      </c>
      <c r="B60" s="496" t="s">
        <v>282</v>
      </c>
      <c r="C60" s="496" t="s">
        <v>673</v>
      </c>
      <c r="E60" s="496" t="s">
        <v>273</v>
      </c>
      <c r="F60" s="497">
        <v>30500</v>
      </c>
      <c r="G60" s="496" t="s">
        <v>272</v>
      </c>
    </row>
    <row r="61" spans="1:7" x14ac:dyDescent="0.2">
      <c r="A61" s="498">
        <v>200</v>
      </c>
      <c r="B61" s="496" t="s">
        <v>282</v>
      </c>
      <c r="C61" s="496" t="s">
        <v>672</v>
      </c>
      <c r="E61" s="496" t="s">
        <v>273</v>
      </c>
      <c r="F61" s="497">
        <v>5246</v>
      </c>
      <c r="G61" s="496" t="s">
        <v>272</v>
      </c>
    </row>
    <row r="62" spans="1:7" x14ac:dyDescent="0.2">
      <c r="A62" s="498">
        <v>201</v>
      </c>
      <c r="B62" s="496" t="s">
        <v>282</v>
      </c>
      <c r="C62" s="496" t="s">
        <v>671</v>
      </c>
      <c r="D62" s="496" t="s">
        <v>280</v>
      </c>
      <c r="E62" s="496" t="s">
        <v>273</v>
      </c>
      <c r="F62" s="497">
        <v>14640</v>
      </c>
      <c r="G62" s="496" t="s">
        <v>283</v>
      </c>
    </row>
    <row r="63" spans="1:7" x14ac:dyDescent="0.2">
      <c r="A63" s="498">
        <v>202</v>
      </c>
      <c r="B63" s="496" t="s">
        <v>294</v>
      </c>
      <c r="C63" s="496" t="s">
        <v>440</v>
      </c>
      <c r="E63" s="496" t="s">
        <v>273</v>
      </c>
      <c r="F63" s="497">
        <v>18300</v>
      </c>
      <c r="G63" s="496" t="s">
        <v>272</v>
      </c>
    </row>
    <row r="64" spans="1:7" x14ac:dyDescent="0.2">
      <c r="A64" s="498">
        <v>203</v>
      </c>
      <c r="B64" s="496" t="s">
        <v>282</v>
      </c>
      <c r="C64" s="496" t="s">
        <v>664</v>
      </c>
      <c r="E64" s="496" t="s">
        <v>273</v>
      </c>
      <c r="F64" s="497">
        <v>18300</v>
      </c>
      <c r="G64" s="496" t="s">
        <v>283</v>
      </c>
    </row>
    <row r="65" spans="1:7" x14ac:dyDescent="0.2">
      <c r="A65" s="498">
        <v>204</v>
      </c>
      <c r="B65" s="496" t="s">
        <v>282</v>
      </c>
      <c r="C65" s="496" t="s">
        <v>660</v>
      </c>
      <c r="E65" s="496" t="s">
        <v>273</v>
      </c>
      <c r="F65" s="497">
        <v>7320</v>
      </c>
      <c r="G65" s="496" t="s">
        <v>283</v>
      </c>
    </row>
    <row r="66" spans="1:7" x14ac:dyDescent="0.2">
      <c r="A66" s="498">
        <v>205</v>
      </c>
      <c r="B66" s="496" t="s">
        <v>282</v>
      </c>
      <c r="C66" s="496" t="s">
        <v>670</v>
      </c>
      <c r="D66" s="496" t="s">
        <v>278</v>
      </c>
      <c r="E66" s="496" t="s">
        <v>273</v>
      </c>
      <c r="F66" s="497">
        <v>7320</v>
      </c>
      <c r="G66" s="496" t="s">
        <v>351</v>
      </c>
    </row>
    <row r="67" spans="1:7" x14ac:dyDescent="0.2">
      <c r="A67" s="498">
        <v>206</v>
      </c>
      <c r="B67" s="496" t="s">
        <v>282</v>
      </c>
      <c r="C67" s="496" t="s">
        <v>669</v>
      </c>
      <c r="D67" s="496" t="s">
        <v>278</v>
      </c>
      <c r="E67" s="496" t="s">
        <v>273</v>
      </c>
      <c r="F67" s="497">
        <v>7320</v>
      </c>
      <c r="G67" s="496" t="s">
        <v>272</v>
      </c>
    </row>
    <row r="68" spans="1:7" x14ac:dyDescent="0.2">
      <c r="A68" s="498">
        <v>207</v>
      </c>
      <c r="B68" s="496" t="s">
        <v>282</v>
      </c>
      <c r="C68" s="496" t="s">
        <v>668</v>
      </c>
      <c r="D68" s="496" t="s">
        <v>280</v>
      </c>
      <c r="E68" s="496" t="s">
        <v>273</v>
      </c>
      <c r="F68" s="497">
        <v>48800</v>
      </c>
      <c r="G68" s="496" t="s">
        <v>351</v>
      </c>
    </row>
    <row r="69" spans="1:7" x14ac:dyDescent="0.2">
      <c r="A69" s="498">
        <v>208</v>
      </c>
      <c r="B69" s="496" t="s">
        <v>290</v>
      </c>
      <c r="C69" s="496" t="s">
        <v>667</v>
      </c>
      <c r="E69" s="496" t="s">
        <v>273</v>
      </c>
      <c r="F69" s="497">
        <v>5490</v>
      </c>
      <c r="G69" s="496" t="s">
        <v>283</v>
      </c>
    </row>
    <row r="70" spans="1:7" x14ac:dyDescent="0.2">
      <c r="A70" s="498">
        <v>209</v>
      </c>
      <c r="B70" s="496" t="s">
        <v>290</v>
      </c>
      <c r="C70" s="496" t="s">
        <v>666</v>
      </c>
      <c r="E70" s="496" t="s">
        <v>273</v>
      </c>
      <c r="F70" s="497">
        <v>9760</v>
      </c>
      <c r="G70" s="496" t="s">
        <v>283</v>
      </c>
    </row>
    <row r="71" spans="1:7" x14ac:dyDescent="0.2">
      <c r="A71" s="498">
        <v>210</v>
      </c>
      <c r="B71" s="496" t="s">
        <v>276</v>
      </c>
      <c r="C71" s="496" t="s">
        <v>665</v>
      </c>
      <c r="E71" s="496" t="s">
        <v>273</v>
      </c>
      <c r="F71" s="497">
        <v>2440</v>
      </c>
      <c r="G71" s="496" t="s">
        <v>283</v>
      </c>
    </row>
    <row r="72" spans="1:7" x14ac:dyDescent="0.2">
      <c r="A72" s="498">
        <v>211</v>
      </c>
      <c r="B72" s="496" t="s">
        <v>276</v>
      </c>
      <c r="C72" s="496" t="s">
        <v>664</v>
      </c>
      <c r="E72" s="496" t="s">
        <v>273</v>
      </c>
      <c r="F72" s="497">
        <v>24400</v>
      </c>
      <c r="G72" s="496" t="s">
        <v>351</v>
      </c>
    </row>
    <row r="73" spans="1:7" x14ac:dyDescent="0.2">
      <c r="A73" s="498">
        <v>212</v>
      </c>
      <c r="B73" s="496" t="s">
        <v>282</v>
      </c>
      <c r="C73" s="496" t="s">
        <v>663</v>
      </c>
      <c r="E73" s="496" t="s">
        <v>273</v>
      </c>
      <c r="F73" s="497">
        <v>7320</v>
      </c>
      <c r="G73" s="496" t="s">
        <v>277</v>
      </c>
    </row>
    <row r="74" spans="1:7" x14ac:dyDescent="0.2">
      <c r="A74" s="498">
        <v>213</v>
      </c>
      <c r="B74" s="496" t="s">
        <v>282</v>
      </c>
      <c r="C74" s="496" t="s">
        <v>662</v>
      </c>
      <c r="D74" s="496" t="s">
        <v>278</v>
      </c>
      <c r="E74" s="496" t="s">
        <v>273</v>
      </c>
      <c r="F74" s="497">
        <v>1952</v>
      </c>
      <c r="G74" s="496" t="s">
        <v>277</v>
      </c>
    </row>
    <row r="75" spans="1:7" x14ac:dyDescent="0.2">
      <c r="A75" s="498">
        <v>214</v>
      </c>
      <c r="B75" s="496" t="s">
        <v>282</v>
      </c>
      <c r="C75" s="496" t="s">
        <v>661</v>
      </c>
      <c r="D75" s="496" t="s">
        <v>278</v>
      </c>
      <c r="E75" s="496" t="s">
        <v>273</v>
      </c>
      <c r="F75" s="497">
        <v>7320</v>
      </c>
      <c r="G75" s="496" t="s">
        <v>351</v>
      </c>
    </row>
    <row r="76" spans="1:7" x14ac:dyDescent="0.2">
      <c r="A76" s="498">
        <v>215</v>
      </c>
      <c r="B76" s="496" t="s">
        <v>282</v>
      </c>
      <c r="C76" s="496" t="s">
        <v>660</v>
      </c>
      <c r="E76" s="496" t="s">
        <v>273</v>
      </c>
      <c r="F76" s="497">
        <v>19520</v>
      </c>
      <c r="G76" s="496" t="s">
        <v>351</v>
      </c>
    </row>
    <row r="77" spans="1:7" x14ac:dyDescent="0.2">
      <c r="A77" s="498">
        <v>216</v>
      </c>
      <c r="B77" s="496" t="s">
        <v>282</v>
      </c>
      <c r="C77" s="496" t="s">
        <v>659</v>
      </c>
      <c r="E77" s="496" t="s">
        <v>273</v>
      </c>
      <c r="F77" s="497">
        <v>29280</v>
      </c>
      <c r="G77" s="496" t="s">
        <v>351</v>
      </c>
    </row>
    <row r="78" spans="1:7" x14ac:dyDescent="0.2">
      <c r="A78" s="498">
        <v>217</v>
      </c>
      <c r="B78" s="496" t="s">
        <v>282</v>
      </c>
      <c r="C78" s="496" t="s">
        <v>658</v>
      </c>
      <c r="E78" s="496" t="s">
        <v>273</v>
      </c>
      <c r="F78" s="497">
        <v>3050</v>
      </c>
      <c r="G78" s="496" t="s">
        <v>351</v>
      </c>
    </row>
    <row r="79" spans="1:7" x14ac:dyDescent="0.2">
      <c r="A79" s="498">
        <v>218</v>
      </c>
      <c r="B79" s="496" t="s">
        <v>282</v>
      </c>
      <c r="C79" s="496" t="s">
        <v>657</v>
      </c>
      <c r="D79" s="496" t="s">
        <v>285</v>
      </c>
      <c r="E79" s="496" t="s">
        <v>273</v>
      </c>
      <c r="F79" s="497">
        <v>402.6</v>
      </c>
      <c r="G79" s="496" t="s">
        <v>277</v>
      </c>
    </row>
    <row r="80" spans="1:7" x14ac:dyDescent="0.2">
      <c r="A80" s="498">
        <v>219</v>
      </c>
      <c r="B80" s="496" t="s">
        <v>282</v>
      </c>
      <c r="C80" s="496" t="s">
        <v>656</v>
      </c>
      <c r="E80" s="496" t="s">
        <v>273</v>
      </c>
      <c r="F80" s="497">
        <v>3050</v>
      </c>
      <c r="G80" s="496" t="s">
        <v>277</v>
      </c>
    </row>
    <row r="81" spans="1:7" x14ac:dyDescent="0.2">
      <c r="A81" s="498">
        <v>220</v>
      </c>
      <c r="B81" s="496" t="s">
        <v>282</v>
      </c>
      <c r="C81" s="496" t="s">
        <v>655</v>
      </c>
      <c r="D81" s="496" t="s">
        <v>278</v>
      </c>
      <c r="E81" s="496" t="s">
        <v>273</v>
      </c>
      <c r="F81" s="497">
        <v>1464</v>
      </c>
      <c r="G81" s="496" t="s">
        <v>277</v>
      </c>
    </row>
    <row r="82" spans="1:7" x14ac:dyDescent="0.2">
      <c r="A82" s="498">
        <v>221</v>
      </c>
      <c r="B82" s="496" t="s">
        <v>290</v>
      </c>
      <c r="C82" s="496" t="s">
        <v>642</v>
      </c>
      <c r="D82" s="496" t="s">
        <v>452</v>
      </c>
      <c r="E82" s="496" t="s">
        <v>273</v>
      </c>
      <c r="F82" s="497">
        <v>610</v>
      </c>
      <c r="G82" s="496" t="s">
        <v>277</v>
      </c>
    </row>
    <row r="83" spans="1:7" x14ac:dyDescent="0.2">
      <c r="A83" s="498">
        <v>222</v>
      </c>
      <c r="B83" s="496" t="s">
        <v>290</v>
      </c>
      <c r="C83" s="496" t="s">
        <v>654</v>
      </c>
      <c r="D83" s="496" t="s">
        <v>653</v>
      </c>
      <c r="E83" s="496" t="s">
        <v>273</v>
      </c>
      <c r="F83" s="497">
        <v>19520</v>
      </c>
      <c r="G83" s="496" t="s">
        <v>351</v>
      </c>
    </row>
    <row r="84" spans="1:7" x14ac:dyDescent="0.2">
      <c r="A84" s="498">
        <v>223</v>
      </c>
      <c r="B84" s="496" t="s">
        <v>290</v>
      </c>
      <c r="C84" s="496" t="s">
        <v>652</v>
      </c>
      <c r="D84" s="496" t="s">
        <v>441</v>
      </c>
      <c r="E84" s="496" t="s">
        <v>273</v>
      </c>
      <c r="F84" s="497">
        <v>42700</v>
      </c>
      <c r="G84" s="496" t="s">
        <v>272</v>
      </c>
    </row>
    <row r="85" spans="1:7" x14ac:dyDescent="0.2">
      <c r="A85" s="498">
        <v>224</v>
      </c>
      <c r="B85" s="496" t="s">
        <v>290</v>
      </c>
      <c r="C85" s="496" t="s">
        <v>651</v>
      </c>
      <c r="D85" s="496" t="s">
        <v>599</v>
      </c>
      <c r="E85" s="496" t="s">
        <v>273</v>
      </c>
      <c r="F85" s="497">
        <v>610</v>
      </c>
      <c r="G85" s="496" t="s">
        <v>326</v>
      </c>
    </row>
    <row r="86" spans="1:7" x14ac:dyDescent="0.2">
      <c r="A86" s="498">
        <v>225</v>
      </c>
      <c r="B86" s="496" t="s">
        <v>290</v>
      </c>
      <c r="C86" s="496" t="s">
        <v>644</v>
      </c>
      <c r="D86" s="496" t="s">
        <v>643</v>
      </c>
      <c r="E86" s="496" t="s">
        <v>273</v>
      </c>
      <c r="F86" s="497">
        <v>14640</v>
      </c>
      <c r="G86" s="496" t="s">
        <v>272</v>
      </c>
    </row>
    <row r="87" spans="1:7" x14ac:dyDescent="0.2">
      <c r="A87" s="498">
        <v>226</v>
      </c>
      <c r="B87" s="496" t="s">
        <v>290</v>
      </c>
      <c r="C87" s="496" t="s">
        <v>650</v>
      </c>
      <c r="D87" s="496" t="s">
        <v>649</v>
      </c>
      <c r="E87" s="496" t="s">
        <v>273</v>
      </c>
      <c r="F87" s="497">
        <v>21960</v>
      </c>
      <c r="G87" s="496" t="s">
        <v>277</v>
      </c>
    </row>
    <row r="88" spans="1:7" x14ac:dyDescent="0.2">
      <c r="A88" s="498">
        <v>227</v>
      </c>
      <c r="B88" s="496" t="s">
        <v>276</v>
      </c>
      <c r="C88" s="496" t="s">
        <v>648</v>
      </c>
      <c r="D88" s="496" t="s">
        <v>647</v>
      </c>
      <c r="E88" s="496" t="s">
        <v>273</v>
      </c>
      <c r="F88" s="497">
        <v>0</v>
      </c>
      <c r="G88" s="496" t="s">
        <v>351</v>
      </c>
    </row>
    <row r="89" spans="1:7" x14ac:dyDescent="0.2">
      <c r="A89" s="498">
        <v>228</v>
      </c>
      <c r="B89" s="496" t="s">
        <v>276</v>
      </c>
      <c r="C89" s="496" t="s">
        <v>646</v>
      </c>
      <c r="D89" s="496" t="s">
        <v>645</v>
      </c>
      <c r="E89" s="496" t="s">
        <v>273</v>
      </c>
      <c r="F89" s="497">
        <v>73200</v>
      </c>
      <c r="G89" s="496" t="s">
        <v>272</v>
      </c>
    </row>
    <row r="90" spans="1:7" x14ac:dyDescent="0.2">
      <c r="A90" s="498">
        <v>229</v>
      </c>
      <c r="B90" s="496" t="s">
        <v>276</v>
      </c>
      <c r="C90" s="496" t="s">
        <v>644</v>
      </c>
      <c r="D90" s="496" t="s">
        <v>643</v>
      </c>
      <c r="E90" s="496" t="s">
        <v>273</v>
      </c>
      <c r="F90" s="497">
        <v>14640</v>
      </c>
      <c r="G90" s="496" t="s">
        <v>272</v>
      </c>
    </row>
    <row r="91" spans="1:7" x14ac:dyDescent="0.2">
      <c r="A91" s="498">
        <v>230</v>
      </c>
      <c r="B91" s="496" t="s">
        <v>276</v>
      </c>
      <c r="C91" s="496" t="s">
        <v>642</v>
      </c>
      <c r="D91" s="496" t="s">
        <v>452</v>
      </c>
      <c r="E91" s="496" t="s">
        <v>273</v>
      </c>
      <c r="F91" s="497">
        <v>610</v>
      </c>
      <c r="G91" s="496" t="s">
        <v>326</v>
      </c>
    </row>
    <row r="92" spans="1:7" x14ac:dyDescent="0.2">
      <c r="A92" s="498">
        <v>231</v>
      </c>
      <c r="B92" s="496" t="s">
        <v>290</v>
      </c>
      <c r="C92" s="496" t="s">
        <v>641</v>
      </c>
      <c r="D92" s="496" t="s">
        <v>640</v>
      </c>
      <c r="E92" s="496" t="s">
        <v>273</v>
      </c>
      <c r="F92" s="497">
        <v>1098</v>
      </c>
      <c r="G92" s="496" t="s">
        <v>277</v>
      </c>
    </row>
    <row r="93" spans="1:7" x14ac:dyDescent="0.2">
      <c r="A93" s="498">
        <v>232</v>
      </c>
      <c r="B93" s="496" t="s">
        <v>290</v>
      </c>
      <c r="C93" s="496" t="s">
        <v>639</v>
      </c>
      <c r="D93" s="496" t="s">
        <v>638</v>
      </c>
      <c r="E93" s="496" t="s">
        <v>273</v>
      </c>
      <c r="F93" s="497">
        <v>1830</v>
      </c>
      <c r="G93" s="496" t="s">
        <v>277</v>
      </c>
    </row>
    <row r="94" spans="1:7" x14ac:dyDescent="0.2">
      <c r="A94" s="498">
        <v>233</v>
      </c>
      <c r="B94" s="496" t="s">
        <v>290</v>
      </c>
      <c r="C94" s="496" t="s">
        <v>637</v>
      </c>
      <c r="D94" s="496" t="s">
        <v>636</v>
      </c>
      <c r="E94" s="496" t="s">
        <v>273</v>
      </c>
      <c r="F94" s="497">
        <v>976</v>
      </c>
      <c r="G94" s="496" t="s">
        <v>351</v>
      </c>
    </row>
    <row r="95" spans="1:7" x14ac:dyDescent="0.2">
      <c r="A95" s="498">
        <v>234</v>
      </c>
      <c r="B95" s="496" t="s">
        <v>290</v>
      </c>
      <c r="C95" s="496" t="s">
        <v>635</v>
      </c>
      <c r="D95" s="496" t="s">
        <v>634</v>
      </c>
      <c r="E95" s="496" t="s">
        <v>273</v>
      </c>
      <c r="F95" s="497">
        <v>1586</v>
      </c>
      <c r="G95" s="496" t="s">
        <v>351</v>
      </c>
    </row>
    <row r="96" spans="1:7" x14ac:dyDescent="0.2">
      <c r="A96" s="498">
        <v>235</v>
      </c>
      <c r="B96" s="496" t="s">
        <v>290</v>
      </c>
      <c r="C96" s="496" t="s">
        <v>633</v>
      </c>
      <c r="E96" s="496" t="s">
        <v>273</v>
      </c>
      <c r="F96" s="497">
        <v>3660</v>
      </c>
      <c r="G96" s="496" t="s">
        <v>272</v>
      </c>
    </row>
    <row r="97" spans="1:7" x14ac:dyDescent="0.2">
      <c r="A97" s="498">
        <v>236</v>
      </c>
      <c r="B97" s="496" t="s">
        <v>290</v>
      </c>
      <c r="C97" s="496" t="s">
        <v>632</v>
      </c>
      <c r="E97" s="496" t="s">
        <v>273</v>
      </c>
      <c r="F97" s="497">
        <v>11712</v>
      </c>
      <c r="G97" s="496" t="s">
        <v>272</v>
      </c>
    </row>
    <row r="98" spans="1:7" x14ac:dyDescent="0.2">
      <c r="A98" s="498">
        <v>237</v>
      </c>
      <c r="B98" s="496" t="s">
        <v>290</v>
      </c>
      <c r="C98" s="496" t="s">
        <v>631</v>
      </c>
      <c r="E98" s="496" t="s">
        <v>273</v>
      </c>
      <c r="F98" s="497">
        <v>36600</v>
      </c>
      <c r="G98" s="496" t="s">
        <v>272</v>
      </c>
    </row>
    <row r="99" spans="1:7" x14ac:dyDescent="0.2">
      <c r="A99" s="498">
        <v>238</v>
      </c>
      <c r="B99" s="496" t="s">
        <v>290</v>
      </c>
      <c r="C99" s="496" t="s">
        <v>630</v>
      </c>
      <c r="E99" s="496" t="s">
        <v>273</v>
      </c>
      <c r="F99" s="497">
        <v>21960</v>
      </c>
      <c r="G99" s="496" t="s">
        <v>272</v>
      </c>
    </row>
    <row r="100" spans="1:7" x14ac:dyDescent="0.2">
      <c r="A100" s="498">
        <v>239</v>
      </c>
      <c r="B100" s="496" t="s">
        <v>282</v>
      </c>
      <c r="C100" s="496" t="s">
        <v>352</v>
      </c>
      <c r="E100" s="496" t="s">
        <v>273</v>
      </c>
      <c r="F100" s="497">
        <v>28899.360000000001</v>
      </c>
      <c r="G100" s="496" t="s">
        <v>351</v>
      </c>
    </row>
    <row r="101" spans="1:7" x14ac:dyDescent="0.2">
      <c r="A101" s="498">
        <v>241</v>
      </c>
      <c r="B101" s="496" t="s">
        <v>276</v>
      </c>
      <c r="C101" s="496" t="s">
        <v>629</v>
      </c>
      <c r="E101" s="496" t="s">
        <v>273</v>
      </c>
      <c r="F101" s="497">
        <v>28899.360000000001</v>
      </c>
      <c r="G101" s="496" t="s">
        <v>272</v>
      </c>
    </row>
    <row r="102" spans="1:7" x14ac:dyDescent="0.2">
      <c r="A102" s="498">
        <v>242</v>
      </c>
      <c r="B102" s="496" t="s">
        <v>294</v>
      </c>
      <c r="C102" s="496" t="s">
        <v>625</v>
      </c>
      <c r="E102" s="496" t="s">
        <v>273</v>
      </c>
      <c r="F102" s="497">
        <v>53680</v>
      </c>
      <c r="G102" s="496" t="s">
        <v>351</v>
      </c>
    </row>
    <row r="103" spans="1:7" x14ac:dyDescent="0.2">
      <c r="A103" s="498">
        <v>243</v>
      </c>
      <c r="B103" s="496" t="s">
        <v>290</v>
      </c>
      <c r="C103" s="496" t="s">
        <v>628</v>
      </c>
      <c r="E103" s="496" t="s">
        <v>273</v>
      </c>
      <c r="F103" s="497">
        <v>12200</v>
      </c>
      <c r="G103" s="496" t="s">
        <v>351</v>
      </c>
    </row>
    <row r="104" spans="1:7" x14ac:dyDescent="0.2">
      <c r="A104" s="498">
        <v>244</v>
      </c>
      <c r="B104" s="496" t="s">
        <v>290</v>
      </c>
      <c r="C104" s="496" t="s">
        <v>627</v>
      </c>
      <c r="E104" s="496" t="s">
        <v>273</v>
      </c>
      <c r="F104" s="497">
        <v>610</v>
      </c>
      <c r="G104" s="496" t="s">
        <v>351</v>
      </c>
    </row>
    <row r="105" spans="1:7" x14ac:dyDescent="0.2">
      <c r="A105" s="498">
        <v>245</v>
      </c>
      <c r="B105" s="496" t="s">
        <v>276</v>
      </c>
      <c r="C105" s="496" t="s">
        <v>626</v>
      </c>
      <c r="E105" s="496" t="s">
        <v>273</v>
      </c>
      <c r="F105" s="497">
        <v>6100</v>
      </c>
      <c r="G105" s="496" t="s">
        <v>351</v>
      </c>
    </row>
    <row r="106" spans="1:7" x14ac:dyDescent="0.2">
      <c r="A106" s="498">
        <v>246</v>
      </c>
      <c r="B106" s="496" t="s">
        <v>276</v>
      </c>
      <c r="C106" s="496" t="s">
        <v>625</v>
      </c>
      <c r="E106" s="496" t="s">
        <v>273</v>
      </c>
      <c r="F106" s="497">
        <v>53680</v>
      </c>
      <c r="G106" s="496" t="s">
        <v>351</v>
      </c>
    </row>
    <row r="107" spans="1:7" x14ac:dyDescent="0.2">
      <c r="A107" s="498">
        <v>247</v>
      </c>
      <c r="B107" s="496" t="s">
        <v>294</v>
      </c>
      <c r="C107" s="496" t="s">
        <v>624</v>
      </c>
      <c r="E107" s="496" t="s">
        <v>273</v>
      </c>
      <c r="F107" s="497">
        <v>51728</v>
      </c>
      <c r="G107" s="496" t="s">
        <v>272</v>
      </c>
    </row>
    <row r="108" spans="1:7" x14ac:dyDescent="0.2">
      <c r="A108" s="498">
        <v>248</v>
      </c>
      <c r="B108" s="496" t="s">
        <v>294</v>
      </c>
      <c r="C108" s="496" t="s">
        <v>623</v>
      </c>
      <c r="E108" s="496" t="s">
        <v>273</v>
      </c>
      <c r="F108" s="497">
        <v>6100</v>
      </c>
      <c r="G108" s="496" t="s">
        <v>351</v>
      </c>
    </row>
    <row r="109" spans="1:7" x14ac:dyDescent="0.2">
      <c r="A109" s="498">
        <v>249</v>
      </c>
      <c r="B109" s="496" t="s">
        <v>294</v>
      </c>
      <c r="C109" s="496" t="s">
        <v>622</v>
      </c>
      <c r="E109" s="496" t="s">
        <v>273</v>
      </c>
      <c r="F109" s="497">
        <v>6100</v>
      </c>
      <c r="G109" s="496" t="s">
        <v>351</v>
      </c>
    </row>
    <row r="110" spans="1:7" x14ac:dyDescent="0.2">
      <c r="A110" s="498">
        <v>250</v>
      </c>
      <c r="B110" s="496" t="s">
        <v>294</v>
      </c>
      <c r="C110" s="496" t="s">
        <v>621</v>
      </c>
      <c r="E110" s="496" t="s">
        <v>273</v>
      </c>
      <c r="F110" s="497">
        <v>6100</v>
      </c>
      <c r="G110" s="496" t="s">
        <v>326</v>
      </c>
    </row>
    <row r="111" spans="1:7" x14ac:dyDescent="0.2">
      <c r="A111" s="498">
        <v>251</v>
      </c>
      <c r="B111" s="496" t="s">
        <v>290</v>
      </c>
      <c r="C111" s="496" t="s">
        <v>620</v>
      </c>
      <c r="E111" s="496" t="s">
        <v>273</v>
      </c>
      <c r="F111" s="497">
        <v>4270</v>
      </c>
      <c r="G111" s="496" t="s">
        <v>351</v>
      </c>
    </row>
    <row r="112" spans="1:7" x14ac:dyDescent="0.2">
      <c r="A112" s="498">
        <v>252</v>
      </c>
      <c r="B112" s="496" t="s">
        <v>282</v>
      </c>
      <c r="C112" s="496" t="s">
        <v>619</v>
      </c>
      <c r="E112" s="496" t="s">
        <v>273</v>
      </c>
      <c r="F112" s="497">
        <v>97600</v>
      </c>
      <c r="G112" s="496" t="s">
        <v>351</v>
      </c>
    </row>
    <row r="113" spans="1:7" x14ac:dyDescent="0.2">
      <c r="A113" s="498">
        <v>253</v>
      </c>
      <c r="B113" s="496" t="s">
        <v>282</v>
      </c>
      <c r="C113" s="496" t="s">
        <v>618</v>
      </c>
      <c r="E113" s="496" t="s">
        <v>273</v>
      </c>
      <c r="F113" s="497">
        <v>36600</v>
      </c>
      <c r="G113" s="496" t="s">
        <v>277</v>
      </c>
    </row>
    <row r="114" spans="1:7" x14ac:dyDescent="0.2">
      <c r="A114" s="498">
        <v>254</v>
      </c>
      <c r="B114" s="496" t="s">
        <v>290</v>
      </c>
      <c r="C114" s="496" t="s">
        <v>617</v>
      </c>
      <c r="E114" s="496" t="s">
        <v>273</v>
      </c>
      <c r="F114" s="497">
        <v>85400</v>
      </c>
      <c r="G114" s="496" t="s">
        <v>351</v>
      </c>
    </row>
    <row r="115" spans="1:7" x14ac:dyDescent="0.2">
      <c r="A115" s="498">
        <v>255</v>
      </c>
      <c r="B115" s="496" t="s">
        <v>294</v>
      </c>
      <c r="C115" s="496" t="s">
        <v>616</v>
      </c>
      <c r="E115" s="496" t="s">
        <v>273</v>
      </c>
      <c r="F115" s="497">
        <v>6100</v>
      </c>
      <c r="G115" s="496" t="s">
        <v>277</v>
      </c>
    </row>
    <row r="116" spans="1:7" x14ac:dyDescent="0.2">
      <c r="A116" s="498">
        <v>257</v>
      </c>
      <c r="B116" s="496" t="s">
        <v>276</v>
      </c>
      <c r="C116" s="496" t="s">
        <v>615</v>
      </c>
      <c r="E116" s="496" t="s">
        <v>273</v>
      </c>
      <c r="F116" s="497">
        <v>15860</v>
      </c>
      <c r="G116" s="496" t="s">
        <v>272</v>
      </c>
    </row>
    <row r="117" spans="1:7" x14ac:dyDescent="0.2">
      <c r="A117" s="498">
        <v>258</v>
      </c>
      <c r="B117" s="496" t="s">
        <v>276</v>
      </c>
      <c r="C117" s="496" t="s">
        <v>614</v>
      </c>
      <c r="E117" s="496" t="s">
        <v>273</v>
      </c>
      <c r="F117" s="497">
        <v>14640</v>
      </c>
      <c r="G117" s="496" t="s">
        <v>272</v>
      </c>
    </row>
    <row r="118" spans="1:7" x14ac:dyDescent="0.2">
      <c r="A118" s="498">
        <v>259</v>
      </c>
      <c r="B118" s="496" t="s">
        <v>276</v>
      </c>
      <c r="C118" s="496" t="s">
        <v>613</v>
      </c>
      <c r="E118" s="496" t="s">
        <v>273</v>
      </c>
      <c r="F118" s="497">
        <v>170800</v>
      </c>
      <c r="G118" s="496" t="s">
        <v>272</v>
      </c>
    </row>
    <row r="119" spans="1:7" x14ac:dyDescent="0.2">
      <c r="A119" s="498">
        <v>260</v>
      </c>
      <c r="B119" s="496" t="s">
        <v>276</v>
      </c>
      <c r="C119" s="496" t="s">
        <v>612</v>
      </c>
      <c r="E119" s="496" t="s">
        <v>273</v>
      </c>
      <c r="F119" s="497">
        <v>146400</v>
      </c>
      <c r="G119" s="496" t="s">
        <v>351</v>
      </c>
    </row>
    <row r="120" spans="1:7" x14ac:dyDescent="0.2">
      <c r="A120" s="498">
        <v>261</v>
      </c>
      <c r="B120" s="496" t="s">
        <v>282</v>
      </c>
      <c r="C120" s="496" t="s">
        <v>612</v>
      </c>
      <c r="E120" s="496" t="s">
        <v>273</v>
      </c>
      <c r="F120" s="497">
        <v>170800</v>
      </c>
      <c r="G120" s="496" t="s">
        <v>351</v>
      </c>
    </row>
    <row r="121" spans="1:7" x14ac:dyDescent="0.2">
      <c r="A121" s="498">
        <v>262</v>
      </c>
      <c r="B121" s="496" t="s">
        <v>276</v>
      </c>
      <c r="C121" s="496" t="s">
        <v>611</v>
      </c>
      <c r="E121" s="496" t="s">
        <v>273</v>
      </c>
      <c r="F121" s="497">
        <v>1098</v>
      </c>
      <c r="G121" s="496" t="s">
        <v>283</v>
      </c>
    </row>
    <row r="122" spans="1:7" x14ac:dyDescent="0.2">
      <c r="A122" s="498">
        <v>263</v>
      </c>
      <c r="B122" s="496" t="s">
        <v>282</v>
      </c>
      <c r="C122" s="496" t="s">
        <v>611</v>
      </c>
      <c r="E122" s="496" t="s">
        <v>273</v>
      </c>
      <c r="F122" s="497">
        <v>1098</v>
      </c>
      <c r="G122" s="496" t="s">
        <v>283</v>
      </c>
    </row>
    <row r="123" spans="1:7" x14ac:dyDescent="0.2">
      <c r="A123" s="498">
        <v>264</v>
      </c>
      <c r="B123" s="496" t="s">
        <v>276</v>
      </c>
      <c r="C123" s="496" t="s">
        <v>610</v>
      </c>
      <c r="E123" s="496" t="s">
        <v>273</v>
      </c>
      <c r="F123" s="497">
        <v>9760</v>
      </c>
      <c r="G123" s="496" t="s">
        <v>326</v>
      </c>
    </row>
    <row r="124" spans="1:7" x14ac:dyDescent="0.2">
      <c r="A124" s="498">
        <v>265</v>
      </c>
      <c r="B124" s="496" t="s">
        <v>282</v>
      </c>
      <c r="C124" s="496" t="s">
        <v>610</v>
      </c>
      <c r="E124" s="496" t="s">
        <v>273</v>
      </c>
      <c r="F124" s="497">
        <v>9760</v>
      </c>
      <c r="G124" s="496" t="s">
        <v>326</v>
      </c>
    </row>
    <row r="125" spans="1:7" x14ac:dyDescent="0.2">
      <c r="A125" s="498">
        <v>266</v>
      </c>
      <c r="B125" s="496" t="s">
        <v>282</v>
      </c>
      <c r="C125" s="496" t="s">
        <v>609</v>
      </c>
      <c r="D125" s="496" t="s">
        <v>280</v>
      </c>
      <c r="E125" s="496" t="s">
        <v>273</v>
      </c>
      <c r="F125" s="497">
        <v>4270</v>
      </c>
      <c r="G125" s="496" t="s">
        <v>272</v>
      </c>
    </row>
    <row r="126" spans="1:7" x14ac:dyDescent="0.2">
      <c r="A126" s="498">
        <v>267</v>
      </c>
      <c r="B126" s="496" t="s">
        <v>282</v>
      </c>
      <c r="C126" s="496" t="s">
        <v>608</v>
      </c>
      <c r="E126" s="496" t="s">
        <v>273</v>
      </c>
      <c r="F126" s="497">
        <v>2440</v>
      </c>
      <c r="G126" s="496" t="s">
        <v>277</v>
      </c>
    </row>
    <row r="127" spans="1:7" x14ac:dyDescent="0.2">
      <c r="A127" s="498">
        <v>268</v>
      </c>
      <c r="B127" s="496" t="s">
        <v>276</v>
      </c>
      <c r="C127" s="496" t="s">
        <v>607</v>
      </c>
      <c r="D127" s="496" t="s">
        <v>280</v>
      </c>
      <c r="E127" s="496" t="s">
        <v>273</v>
      </c>
      <c r="F127" s="497">
        <v>7930</v>
      </c>
      <c r="G127" s="496" t="s">
        <v>272</v>
      </c>
    </row>
    <row r="128" spans="1:7" x14ac:dyDescent="0.2">
      <c r="A128" s="498">
        <v>269</v>
      </c>
      <c r="B128" s="496" t="s">
        <v>290</v>
      </c>
      <c r="C128" s="496" t="s">
        <v>606</v>
      </c>
      <c r="D128" s="496" t="s">
        <v>280</v>
      </c>
      <c r="E128" s="496" t="s">
        <v>273</v>
      </c>
      <c r="F128" s="497">
        <v>7930</v>
      </c>
      <c r="G128" s="496" t="s">
        <v>272</v>
      </c>
    </row>
    <row r="129" spans="1:7" x14ac:dyDescent="0.2">
      <c r="A129" s="498">
        <v>270</v>
      </c>
      <c r="B129" s="496" t="s">
        <v>276</v>
      </c>
      <c r="C129" s="496" t="s">
        <v>605</v>
      </c>
      <c r="E129" s="496" t="s">
        <v>273</v>
      </c>
      <c r="F129" s="497">
        <v>73200</v>
      </c>
      <c r="G129" s="496" t="s">
        <v>351</v>
      </c>
    </row>
    <row r="130" spans="1:7" x14ac:dyDescent="0.2">
      <c r="A130" s="498">
        <v>271</v>
      </c>
      <c r="B130" s="496" t="s">
        <v>282</v>
      </c>
      <c r="C130" s="496" t="s">
        <v>605</v>
      </c>
      <c r="E130" s="496" t="s">
        <v>273</v>
      </c>
      <c r="F130" s="497">
        <v>73200</v>
      </c>
      <c r="G130" s="496" t="s">
        <v>351</v>
      </c>
    </row>
    <row r="131" spans="1:7" x14ac:dyDescent="0.2">
      <c r="A131" s="498">
        <v>272</v>
      </c>
      <c r="B131" s="496" t="s">
        <v>290</v>
      </c>
      <c r="C131" s="496" t="s">
        <v>605</v>
      </c>
      <c r="E131" s="496" t="s">
        <v>273</v>
      </c>
      <c r="F131" s="497">
        <v>36600</v>
      </c>
      <c r="G131" s="496" t="s">
        <v>351</v>
      </c>
    </row>
    <row r="132" spans="1:7" x14ac:dyDescent="0.2">
      <c r="A132" s="498">
        <v>273</v>
      </c>
      <c r="B132" s="496" t="s">
        <v>294</v>
      </c>
      <c r="C132" s="496" t="s">
        <v>605</v>
      </c>
      <c r="E132" s="496" t="s">
        <v>273</v>
      </c>
      <c r="F132" s="497">
        <v>36600</v>
      </c>
      <c r="G132" s="496" t="s">
        <v>351</v>
      </c>
    </row>
    <row r="133" spans="1:7" x14ac:dyDescent="0.2">
      <c r="A133" s="498">
        <v>274</v>
      </c>
      <c r="B133" s="496" t="s">
        <v>294</v>
      </c>
      <c r="C133" s="496" t="s">
        <v>604</v>
      </c>
      <c r="D133" s="496" t="s">
        <v>603</v>
      </c>
      <c r="E133" s="496" t="s">
        <v>273</v>
      </c>
      <c r="F133" s="497">
        <v>61000</v>
      </c>
      <c r="G133" s="496" t="s">
        <v>272</v>
      </c>
    </row>
    <row r="134" spans="1:7" x14ac:dyDescent="0.2">
      <c r="A134" s="498">
        <v>275</v>
      </c>
      <c r="B134" s="496" t="s">
        <v>294</v>
      </c>
      <c r="C134" s="496" t="s">
        <v>602</v>
      </c>
      <c r="E134" s="496" t="s">
        <v>273</v>
      </c>
      <c r="F134" s="497">
        <v>1464</v>
      </c>
      <c r="G134" s="496" t="s">
        <v>272</v>
      </c>
    </row>
    <row r="135" spans="1:7" x14ac:dyDescent="0.2">
      <c r="A135" s="498">
        <v>276</v>
      </c>
      <c r="B135" s="496" t="s">
        <v>294</v>
      </c>
      <c r="C135" s="496" t="s">
        <v>601</v>
      </c>
      <c r="E135" s="496" t="s">
        <v>273</v>
      </c>
      <c r="F135" s="497">
        <v>4880</v>
      </c>
      <c r="G135" s="496" t="s">
        <v>351</v>
      </c>
    </row>
    <row r="136" spans="1:7" x14ac:dyDescent="0.2">
      <c r="A136" s="498">
        <v>277</v>
      </c>
      <c r="B136" s="496" t="s">
        <v>294</v>
      </c>
      <c r="C136" s="496" t="s">
        <v>600</v>
      </c>
      <c r="D136" s="496" t="s">
        <v>599</v>
      </c>
      <c r="E136" s="496" t="s">
        <v>273</v>
      </c>
      <c r="F136" s="497">
        <v>1220</v>
      </c>
      <c r="G136" s="496" t="s">
        <v>351</v>
      </c>
    </row>
    <row r="137" spans="1:7" x14ac:dyDescent="0.2">
      <c r="A137" s="498">
        <v>278</v>
      </c>
      <c r="B137" s="496" t="s">
        <v>294</v>
      </c>
      <c r="C137" s="496" t="s">
        <v>598</v>
      </c>
      <c r="D137" s="496" t="s">
        <v>278</v>
      </c>
      <c r="E137" s="496" t="s">
        <v>273</v>
      </c>
      <c r="F137" s="497">
        <v>610</v>
      </c>
      <c r="G137" s="496" t="s">
        <v>272</v>
      </c>
    </row>
    <row r="138" spans="1:7" x14ac:dyDescent="0.2">
      <c r="A138" s="498">
        <v>279</v>
      </c>
      <c r="B138" s="496" t="s">
        <v>294</v>
      </c>
      <c r="C138" s="496" t="s">
        <v>597</v>
      </c>
      <c r="D138" s="496" t="s">
        <v>596</v>
      </c>
      <c r="E138" s="496" t="s">
        <v>273</v>
      </c>
      <c r="F138" s="497">
        <v>21960</v>
      </c>
      <c r="G138" s="496" t="s">
        <v>283</v>
      </c>
    </row>
    <row r="139" spans="1:7" x14ac:dyDescent="0.2">
      <c r="A139" s="498">
        <v>280</v>
      </c>
      <c r="B139" s="496" t="s">
        <v>294</v>
      </c>
      <c r="C139" s="496" t="s">
        <v>595</v>
      </c>
      <c r="D139" s="496" t="s">
        <v>500</v>
      </c>
      <c r="E139" s="496" t="s">
        <v>273</v>
      </c>
      <c r="F139" s="497">
        <v>732</v>
      </c>
      <c r="G139" s="496" t="s">
        <v>351</v>
      </c>
    </row>
    <row r="140" spans="1:7" x14ac:dyDescent="0.2">
      <c r="A140" s="498">
        <v>281</v>
      </c>
      <c r="B140" s="496" t="s">
        <v>276</v>
      </c>
      <c r="C140" s="496" t="s">
        <v>594</v>
      </c>
      <c r="D140" s="496" t="s">
        <v>593</v>
      </c>
      <c r="E140" s="496" t="s">
        <v>273</v>
      </c>
      <c r="F140" s="497">
        <v>3050</v>
      </c>
      <c r="G140" s="496" t="s">
        <v>272</v>
      </c>
    </row>
    <row r="141" spans="1:7" x14ac:dyDescent="0.2">
      <c r="A141" s="498">
        <v>282</v>
      </c>
      <c r="B141" s="496" t="s">
        <v>294</v>
      </c>
      <c r="C141" s="496" t="s">
        <v>592</v>
      </c>
      <c r="D141" s="496" t="s">
        <v>591</v>
      </c>
      <c r="E141" s="496" t="s">
        <v>273</v>
      </c>
      <c r="F141" s="497">
        <v>9760</v>
      </c>
      <c r="G141" s="496" t="s">
        <v>272</v>
      </c>
    </row>
    <row r="142" spans="1:7" x14ac:dyDescent="0.2">
      <c r="A142" s="498">
        <v>283</v>
      </c>
      <c r="B142" s="496" t="s">
        <v>282</v>
      </c>
      <c r="C142" s="496" t="s">
        <v>590</v>
      </c>
      <c r="E142" s="496" t="s">
        <v>273</v>
      </c>
      <c r="F142" s="497">
        <v>7076</v>
      </c>
      <c r="G142" s="496" t="s">
        <v>277</v>
      </c>
    </row>
    <row r="143" spans="1:7" x14ac:dyDescent="0.2">
      <c r="A143" s="498">
        <v>284</v>
      </c>
      <c r="B143" s="496" t="s">
        <v>282</v>
      </c>
      <c r="C143" s="496" t="s">
        <v>589</v>
      </c>
      <c r="E143" s="496" t="s">
        <v>273</v>
      </c>
      <c r="F143" s="497">
        <v>9760</v>
      </c>
      <c r="G143" s="496" t="s">
        <v>277</v>
      </c>
    </row>
    <row r="144" spans="1:7" x14ac:dyDescent="0.2">
      <c r="A144" s="498">
        <v>285</v>
      </c>
      <c r="B144" s="496" t="s">
        <v>276</v>
      </c>
      <c r="C144" s="496" t="s">
        <v>588</v>
      </c>
      <c r="D144" s="496" t="s">
        <v>587</v>
      </c>
      <c r="E144" s="496" t="s">
        <v>273</v>
      </c>
      <c r="F144" s="497">
        <v>1220</v>
      </c>
      <c r="G144" s="496" t="s">
        <v>351</v>
      </c>
    </row>
    <row r="145" spans="1:7" x14ac:dyDescent="0.2">
      <c r="A145" s="498">
        <v>286</v>
      </c>
      <c r="B145" s="496" t="s">
        <v>276</v>
      </c>
      <c r="C145" s="496" t="s">
        <v>586</v>
      </c>
      <c r="E145" s="496" t="s">
        <v>273</v>
      </c>
      <c r="F145" s="497">
        <v>12200</v>
      </c>
      <c r="G145" s="496" t="s">
        <v>277</v>
      </c>
    </row>
    <row r="146" spans="1:7" x14ac:dyDescent="0.2">
      <c r="A146" s="498">
        <v>287</v>
      </c>
      <c r="B146" s="496" t="s">
        <v>282</v>
      </c>
      <c r="C146" s="496" t="s">
        <v>585</v>
      </c>
      <c r="E146" s="496" t="s">
        <v>273</v>
      </c>
      <c r="F146" s="497">
        <v>2440</v>
      </c>
      <c r="G146" s="496" t="s">
        <v>272</v>
      </c>
    </row>
    <row r="147" spans="1:7" x14ac:dyDescent="0.2">
      <c r="A147" s="498">
        <v>288</v>
      </c>
      <c r="B147" s="496" t="s">
        <v>276</v>
      </c>
      <c r="C147" s="496" t="s">
        <v>573</v>
      </c>
      <c r="D147" s="496" t="s">
        <v>572</v>
      </c>
      <c r="E147" s="496" t="s">
        <v>273</v>
      </c>
      <c r="F147" s="497">
        <v>4880</v>
      </c>
      <c r="G147" s="496" t="s">
        <v>351</v>
      </c>
    </row>
    <row r="148" spans="1:7" x14ac:dyDescent="0.2">
      <c r="A148" s="498">
        <v>289</v>
      </c>
      <c r="B148" s="496" t="s">
        <v>276</v>
      </c>
      <c r="C148" s="496" t="s">
        <v>584</v>
      </c>
      <c r="D148" s="496" t="s">
        <v>583</v>
      </c>
      <c r="E148" s="496" t="s">
        <v>273</v>
      </c>
      <c r="F148" s="497">
        <v>134200</v>
      </c>
      <c r="G148" s="496" t="s">
        <v>351</v>
      </c>
    </row>
    <row r="149" spans="1:7" x14ac:dyDescent="0.2">
      <c r="A149" s="498">
        <v>290</v>
      </c>
      <c r="B149" s="496" t="s">
        <v>294</v>
      </c>
      <c r="C149" s="496" t="s">
        <v>469</v>
      </c>
      <c r="D149" s="496" t="s">
        <v>469</v>
      </c>
      <c r="E149" s="496" t="s">
        <v>273</v>
      </c>
      <c r="F149" s="497">
        <v>366</v>
      </c>
      <c r="G149" s="496" t="s">
        <v>351</v>
      </c>
    </row>
    <row r="150" spans="1:7" x14ac:dyDescent="0.2">
      <c r="A150" s="498">
        <v>291</v>
      </c>
      <c r="B150" s="496" t="s">
        <v>294</v>
      </c>
      <c r="C150" s="496" t="s">
        <v>580</v>
      </c>
      <c r="E150" s="496" t="s">
        <v>273</v>
      </c>
      <c r="F150" s="497">
        <v>183</v>
      </c>
      <c r="G150" s="496" t="s">
        <v>272</v>
      </c>
    </row>
    <row r="151" spans="1:7" x14ac:dyDescent="0.2">
      <c r="A151" s="498">
        <v>292</v>
      </c>
      <c r="B151" s="496" t="s">
        <v>294</v>
      </c>
      <c r="C151" s="496" t="s">
        <v>467</v>
      </c>
      <c r="E151" s="496" t="s">
        <v>273</v>
      </c>
      <c r="F151" s="497">
        <v>122</v>
      </c>
      <c r="G151" s="496" t="s">
        <v>272</v>
      </c>
    </row>
    <row r="152" spans="1:7" x14ac:dyDescent="0.2">
      <c r="A152" s="498">
        <v>293</v>
      </c>
      <c r="B152" s="496" t="s">
        <v>294</v>
      </c>
      <c r="C152" s="496" t="s">
        <v>582</v>
      </c>
      <c r="D152" s="496" t="s">
        <v>581</v>
      </c>
      <c r="E152" s="496" t="s">
        <v>273</v>
      </c>
      <c r="F152" s="497">
        <v>14640</v>
      </c>
      <c r="G152" s="496" t="s">
        <v>272</v>
      </c>
    </row>
    <row r="153" spans="1:7" x14ac:dyDescent="0.2">
      <c r="A153" s="498">
        <v>294</v>
      </c>
      <c r="B153" s="496" t="s">
        <v>294</v>
      </c>
      <c r="C153" s="496" t="s">
        <v>469</v>
      </c>
      <c r="E153" s="496" t="s">
        <v>273</v>
      </c>
      <c r="F153" s="497">
        <v>366</v>
      </c>
      <c r="G153" s="496" t="s">
        <v>272</v>
      </c>
    </row>
    <row r="154" spans="1:7" x14ac:dyDescent="0.2">
      <c r="A154" s="498">
        <v>295</v>
      </c>
      <c r="B154" s="496" t="s">
        <v>294</v>
      </c>
      <c r="C154" s="496" t="s">
        <v>580</v>
      </c>
      <c r="E154" s="496" t="s">
        <v>273</v>
      </c>
      <c r="F154" s="497">
        <v>183</v>
      </c>
      <c r="G154" s="496" t="s">
        <v>272</v>
      </c>
    </row>
    <row r="155" spans="1:7" x14ac:dyDescent="0.2">
      <c r="A155" s="498">
        <v>296</v>
      </c>
      <c r="B155" s="496" t="s">
        <v>276</v>
      </c>
      <c r="C155" s="496" t="s">
        <v>579</v>
      </c>
      <c r="D155" s="496" t="s">
        <v>578</v>
      </c>
      <c r="E155" s="496" t="s">
        <v>273</v>
      </c>
      <c r="F155" s="497">
        <v>9760</v>
      </c>
      <c r="G155" s="496" t="s">
        <v>421</v>
      </c>
    </row>
    <row r="156" spans="1:7" x14ac:dyDescent="0.2">
      <c r="A156" s="498">
        <v>297</v>
      </c>
      <c r="B156" s="496" t="s">
        <v>276</v>
      </c>
      <c r="C156" s="496" t="s">
        <v>577</v>
      </c>
      <c r="E156" s="496" t="s">
        <v>273</v>
      </c>
      <c r="F156" s="497">
        <v>12200</v>
      </c>
      <c r="G156" s="496" t="s">
        <v>421</v>
      </c>
    </row>
    <row r="157" spans="1:7" x14ac:dyDescent="0.2">
      <c r="A157" s="498">
        <v>298</v>
      </c>
      <c r="B157" s="496" t="s">
        <v>294</v>
      </c>
      <c r="C157" s="496" t="s">
        <v>468</v>
      </c>
      <c r="E157" s="496" t="s">
        <v>273</v>
      </c>
      <c r="F157" s="497">
        <v>183</v>
      </c>
      <c r="G157" s="496" t="s">
        <v>272</v>
      </c>
    </row>
    <row r="158" spans="1:7" x14ac:dyDescent="0.2">
      <c r="A158" s="498">
        <v>299</v>
      </c>
      <c r="B158" s="496" t="s">
        <v>294</v>
      </c>
      <c r="C158" s="496" t="s">
        <v>467</v>
      </c>
      <c r="E158" s="496" t="s">
        <v>273</v>
      </c>
      <c r="F158" s="497">
        <v>122</v>
      </c>
      <c r="G158" s="496" t="s">
        <v>272</v>
      </c>
    </row>
    <row r="159" spans="1:7" x14ac:dyDescent="0.2">
      <c r="A159" s="498">
        <v>300</v>
      </c>
      <c r="B159" s="496" t="s">
        <v>276</v>
      </c>
      <c r="C159" s="496" t="s">
        <v>569</v>
      </c>
      <c r="D159" s="496" t="s">
        <v>576</v>
      </c>
      <c r="E159" s="496" t="s">
        <v>273</v>
      </c>
      <c r="F159" s="497">
        <v>183</v>
      </c>
      <c r="G159" s="496" t="s">
        <v>272</v>
      </c>
    </row>
    <row r="160" spans="1:7" x14ac:dyDescent="0.2">
      <c r="A160" s="498">
        <v>301</v>
      </c>
      <c r="B160" s="496" t="s">
        <v>282</v>
      </c>
      <c r="C160" s="496" t="s">
        <v>575</v>
      </c>
      <c r="D160" s="496" t="s">
        <v>574</v>
      </c>
      <c r="E160" s="496" t="s">
        <v>273</v>
      </c>
      <c r="F160" s="497">
        <v>15860</v>
      </c>
      <c r="G160" s="496" t="s">
        <v>351</v>
      </c>
    </row>
    <row r="161" spans="1:7" x14ac:dyDescent="0.2">
      <c r="A161" s="498">
        <v>302</v>
      </c>
      <c r="B161" s="496" t="s">
        <v>282</v>
      </c>
      <c r="C161" s="496" t="s">
        <v>573</v>
      </c>
      <c r="D161" s="496" t="s">
        <v>572</v>
      </c>
      <c r="E161" s="496" t="s">
        <v>273</v>
      </c>
      <c r="F161" s="497">
        <v>2440</v>
      </c>
      <c r="G161" s="496" t="s">
        <v>351</v>
      </c>
    </row>
    <row r="162" spans="1:7" x14ac:dyDescent="0.2">
      <c r="A162" s="498">
        <v>303</v>
      </c>
      <c r="B162" s="496" t="s">
        <v>282</v>
      </c>
      <c r="C162" s="496" t="s">
        <v>571</v>
      </c>
      <c r="E162" s="496" t="s">
        <v>273</v>
      </c>
      <c r="F162" s="497">
        <v>3050</v>
      </c>
      <c r="G162" s="496" t="s">
        <v>272</v>
      </c>
    </row>
    <row r="163" spans="1:7" x14ac:dyDescent="0.2">
      <c r="A163" s="498">
        <v>304</v>
      </c>
      <c r="B163" s="496" t="s">
        <v>287</v>
      </c>
      <c r="C163" s="496" t="s">
        <v>570</v>
      </c>
      <c r="E163" s="496" t="s">
        <v>273</v>
      </c>
      <c r="F163" s="497">
        <v>14640</v>
      </c>
      <c r="G163" s="496" t="s">
        <v>283</v>
      </c>
    </row>
    <row r="164" spans="1:7" x14ac:dyDescent="0.2">
      <c r="A164" s="498">
        <v>305</v>
      </c>
      <c r="B164" s="496" t="s">
        <v>282</v>
      </c>
      <c r="C164" s="496" t="s">
        <v>569</v>
      </c>
      <c r="E164" s="496" t="s">
        <v>273</v>
      </c>
      <c r="F164" s="497">
        <v>61</v>
      </c>
      <c r="G164" s="496" t="s">
        <v>272</v>
      </c>
    </row>
    <row r="165" spans="1:7" x14ac:dyDescent="0.2">
      <c r="A165" s="498">
        <v>306</v>
      </c>
      <c r="B165" s="496" t="s">
        <v>276</v>
      </c>
      <c r="C165" s="496" t="s">
        <v>568</v>
      </c>
      <c r="D165" s="496" t="s">
        <v>567</v>
      </c>
      <c r="E165" s="496" t="s">
        <v>273</v>
      </c>
      <c r="F165" s="497">
        <v>4880</v>
      </c>
      <c r="G165" s="496" t="s">
        <v>283</v>
      </c>
    </row>
    <row r="166" spans="1:7" x14ac:dyDescent="0.2">
      <c r="A166" s="498">
        <v>307</v>
      </c>
      <c r="B166" s="496" t="s">
        <v>294</v>
      </c>
      <c r="C166" s="496" t="s">
        <v>566</v>
      </c>
      <c r="D166" s="496" t="s">
        <v>565</v>
      </c>
      <c r="E166" s="496" t="s">
        <v>273</v>
      </c>
      <c r="F166" s="497">
        <v>305</v>
      </c>
      <c r="G166" s="496" t="s">
        <v>272</v>
      </c>
    </row>
    <row r="167" spans="1:7" x14ac:dyDescent="0.2">
      <c r="A167" s="498">
        <v>308</v>
      </c>
      <c r="B167" s="496" t="s">
        <v>276</v>
      </c>
      <c r="C167" s="496" t="s">
        <v>564</v>
      </c>
      <c r="E167" s="496" t="s">
        <v>273</v>
      </c>
      <c r="F167" s="497">
        <v>126880</v>
      </c>
      <c r="G167" s="496" t="s">
        <v>283</v>
      </c>
    </row>
    <row r="168" spans="1:7" x14ac:dyDescent="0.2">
      <c r="A168" s="498">
        <v>309</v>
      </c>
      <c r="B168" s="496" t="s">
        <v>290</v>
      </c>
      <c r="C168" s="496" t="s">
        <v>564</v>
      </c>
      <c r="E168" s="496" t="s">
        <v>273</v>
      </c>
      <c r="F168" s="497">
        <v>126880</v>
      </c>
      <c r="G168" s="496" t="s">
        <v>283</v>
      </c>
    </row>
    <row r="169" spans="1:7" x14ac:dyDescent="0.2">
      <c r="A169" s="498">
        <v>310</v>
      </c>
      <c r="B169" s="496" t="s">
        <v>282</v>
      </c>
      <c r="C169" s="496" t="s">
        <v>564</v>
      </c>
      <c r="E169" s="496" t="s">
        <v>273</v>
      </c>
      <c r="F169" s="497">
        <v>158600</v>
      </c>
      <c r="G169" s="496" t="s">
        <v>283</v>
      </c>
    </row>
    <row r="170" spans="1:7" x14ac:dyDescent="0.2">
      <c r="A170" s="498">
        <v>311</v>
      </c>
      <c r="B170" s="496" t="s">
        <v>294</v>
      </c>
      <c r="C170" s="496" t="s">
        <v>564</v>
      </c>
      <c r="E170" s="496" t="s">
        <v>273</v>
      </c>
      <c r="F170" s="497">
        <v>126880</v>
      </c>
      <c r="G170" s="496" t="s">
        <v>283</v>
      </c>
    </row>
    <row r="171" spans="1:7" x14ac:dyDescent="0.2">
      <c r="A171" s="498">
        <v>312</v>
      </c>
      <c r="B171" s="496" t="s">
        <v>276</v>
      </c>
      <c r="C171" s="496" t="s">
        <v>563</v>
      </c>
      <c r="D171" s="496" t="s">
        <v>562</v>
      </c>
      <c r="E171" s="496" t="s">
        <v>273</v>
      </c>
      <c r="F171" s="497">
        <v>17080</v>
      </c>
      <c r="G171" s="496" t="s">
        <v>351</v>
      </c>
    </row>
    <row r="172" spans="1:7" x14ac:dyDescent="0.2">
      <c r="A172" s="498">
        <v>314</v>
      </c>
      <c r="B172" s="496" t="s">
        <v>276</v>
      </c>
      <c r="C172" s="496" t="s">
        <v>561</v>
      </c>
      <c r="E172" s="496" t="s">
        <v>273</v>
      </c>
      <c r="F172" s="497">
        <v>48800</v>
      </c>
      <c r="G172" s="496" t="s">
        <v>351</v>
      </c>
    </row>
    <row r="173" spans="1:7" x14ac:dyDescent="0.2">
      <c r="A173" s="498">
        <v>315</v>
      </c>
      <c r="B173" s="496" t="s">
        <v>287</v>
      </c>
      <c r="C173" s="496" t="s">
        <v>559</v>
      </c>
      <c r="E173" s="496" t="s">
        <v>273</v>
      </c>
      <c r="F173" s="497">
        <v>8540</v>
      </c>
      <c r="G173" s="496" t="s">
        <v>272</v>
      </c>
    </row>
    <row r="174" spans="1:7" x14ac:dyDescent="0.2">
      <c r="A174" s="498">
        <v>316</v>
      </c>
      <c r="B174" s="496" t="s">
        <v>276</v>
      </c>
      <c r="C174" s="496" t="s">
        <v>560</v>
      </c>
      <c r="E174" s="496" t="s">
        <v>273</v>
      </c>
      <c r="F174" s="497">
        <v>61000</v>
      </c>
      <c r="G174" s="496" t="s">
        <v>421</v>
      </c>
    </row>
    <row r="175" spans="1:7" x14ac:dyDescent="0.2">
      <c r="A175" s="498">
        <v>317</v>
      </c>
      <c r="B175" s="496" t="s">
        <v>287</v>
      </c>
      <c r="C175" s="496" t="s">
        <v>559</v>
      </c>
      <c r="D175" s="496" t="s">
        <v>558</v>
      </c>
      <c r="E175" s="496" t="s">
        <v>273</v>
      </c>
      <c r="F175" s="497">
        <v>8540</v>
      </c>
      <c r="G175" s="496" t="s">
        <v>272</v>
      </c>
    </row>
    <row r="176" spans="1:7" x14ac:dyDescent="0.2">
      <c r="A176" s="498">
        <v>318</v>
      </c>
      <c r="B176" s="496" t="s">
        <v>287</v>
      </c>
      <c r="C176" s="496" t="s">
        <v>559</v>
      </c>
      <c r="D176" s="496" t="s">
        <v>558</v>
      </c>
      <c r="E176" s="496" t="s">
        <v>273</v>
      </c>
      <c r="F176" s="497">
        <v>8540</v>
      </c>
      <c r="G176" s="496" t="s">
        <v>272</v>
      </c>
    </row>
    <row r="177" spans="1:7" x14ac:dyDescent="0.2">
      <c r="A177" s="498">
        <v>319</v>
      </c>
      <c r="B177" s="496" t="s">
        <v>276</v>
      </c>
      <c r="C177" s="496" t="s">
        <v>557</v>
      </c>
      <c r="E177" s="496" t="s">
        <v>273</v>
      </c>
      <c r="F177" s="497">
        <v>3050</v>
      </c>
      <c r="G177" s="496" t="s">
        <v>283</v>
      </c>
    </row>
    <row r="178" spans="1:7" x14ac:dyDescent="0.2">
      <c r="A178" s="498">
        <v>320</v>
      </c>
      <c r="B178" s="496" t="s">
        <v>276</v>
      </c>
      <c r="C178" s="496" t="s">
        <v>556</v>
      </c>
      <c r="E178" s="496" t="s">
        <v>273</v>
      </c>
      <c r="F178" s="497">
        <v>1830</v>
      </c>
      <c r="G178" s="496" t="s">
        <v>272</v>
      </c>
    </row>
    <row r="179" spans="1:7" x14ac:dyDescent="0.2">
      <c r="A179" s="498">
        <v>321</v>
      </c>
      <c r="B179" s="496" t="s">
        <v>290</v>
      </c>
      <c r="C179" s="496" t="s">
        <v>555</v>
      </c>
      <c r="D179" s="496" t="s">
        <v>543</v>
      </c>
      <c r="E179" s="496" t="s">
        <v>273</v>
      </c>
      <c r="F179" s="497">
        <v>1830</v>
      </c>
      <c r="G179" s="496" t="s">
        <v>283</v>
      </c>
    </row>
    <row r="180" spans="1:7" x14ac:dyDescent="0.2">
      <c r="A180" s="498">
        <v>322</v>
      </c>
      <c r="B180" s="496" t="s">
        <v>282</v>
      </c>
      <c r="C180" s="496" t="s">
        <v>554</v>
      </c>
      <c r="E180" s="496" t="s">
        <v>273</v>
      </c>
      <c r="F180" s="497">
        <v>3172</v>
      </c>
      <c r="G180" s="496" t="s">
        <v>272</v>
      </c>
    </row>
    <row r="181" spans="1:7" x14ac:dyDescent="0.2">
      <c r="A181" s="498">
        <v>323</v>
      </c>
      <c r="B181" s="496" t="s">
        <v>282</v>
      </c>
      <c r="C181" s="496" t="s">
        <v>553</v>
      </c>
      <c r="E181" s="496" t="s">
        <v>273</v>
      </c>
      <c r="F181" s="497">
        <v>3660</v>
      </c>
      <c r="G181" s="496" t="s">
        <v>272</v>
      </c>
    </row>
    <row r="182" spans="1:7" x14ac:dyDescent="0.2">
      <c r="A182" s="498">
        <v>324</v>
      </c>
      <c r="B182" s="496" t="s">
        <v>282</v>
      </c>
      <c r="C182" s="496" t="s">
        <v>552</v>
      </c>
      <c r="E182" s="496" t="s">
        <v>273</v>
      </c>
      <c r="F182" s="497">
        <v>6710</v>
      </c>
      <c r="G182" s="496" t="s">
        <v>272</v>
      </c>
    </row>
    <row r="183" spans="1:7" x14ac:dyDescent="0.2">
      <c r="A183" s="498">
        <v>325</v>
      </c>
      <c r="B183" s="496" t="s">
        <v>282</v>
      </c>
      <c r="C183" s="496" t="s">
        <v>552</v>
      </c>
      <c r="E183" s="496" t="s">
        <v>273</v>
      </c>
      <c r="F183" s="497">
        <v>6710</v>
      </c>
      <c r="G183" s="496" t="s">
        <v>272</v>
      </c>
    </row>
    <row r="184" spans="1:7" x14ac:dyDescent="0.2">
      <c r="A184" s="498">
        <v>326</v>
      </c>
      <c r="B184" s="496" t="s">
        <v>282</v>
      </c>
      <c r="C184" s="496" t="s">
        <v>551</v>
      </c>
      <c r="E184" s="496" t="s">
        <v>273</v>
      </c>
      <c r="F184" s="497">
        <v>8540</v>
      </c>
      <c r="G184" s="496" t="s">
        <v>272</v>
      </c>
    </row>
    <row r="185" spans="1:7" x14ac:dyDescent="0.2">
      <c r="A185" s="498">
        <v>327</v>
      </c>
      <c r="B185" s="496" t="s">
        <v>282</v>
      </c>
      <c r="C185" s="496" t="s">
        <v>550</v>
      </c>
      <c r="E185" s="496" t="s">
        <v>273</v>
      </c>
      <c r="F185" s="497">
        <v>18300</v>
      </c>
      <c r="G185" s="496" t="s">
        <v>272</v>
      </c>
    </row>
    <row r="186" spans="1:7" x14ac:dyDescent="0.2">
      <c r="A186" s="498">
        <v>329</v>
      </c>
      <c r="B186" s="496" t="s">
        <v>282</v>
      </c>
      <c r="C186" s="496" t="s">
        <v>549</v>
      </c>
      <c r="E186" s="496" t="s">
        <v>273</v>
      </c>
      <c r="F186" s="497">
        <v>122000</v>
      </c>
      <c r="G186" s="496" t="s">
        <v>351</v>
      </c>
    </row>
    <row r="187" spans="1:7" x14ac:dyDescent="0.2">
      <c r="A187" s="498">
        <v>330</v>
      </c>
      <c r="B187" s="496" t="s">
        <v>282</v>
      </c>
      <c r="C187" s="496" t="s">
        <v>548</v>
      </c>
      <c r="E187" s="496" t="s">
        <v>273</v>
      </c>
      <c r="F187" s="497">
        <v>82960</v>
      </c>
      <c r="G187" s="496" t="s">
        <v>351</v>
      </c>
    </row>
    <row r="188" spans="1:7" x14ac:dyDescent="0.2">
      <c r="A188" s="498">
        <v>331</v>
      </c>
      <c r="B188" s="496" t="s">
        <v>282</v>
      </c>
      <c r="C188" s="496" t="s">
        <v>547</v>
      </c>
      <c r="D188" s="496" t="s">
        <v>334</v>
      </c>
      <c r="E188" s="496" t="s">
        <v>273</v>
      </c>
      <c r="F188" s="497">
        <v>183</v>
      </c>
      <c r="G188" s="496" t="s">
        <v>272</v>
      </c>
    </row>
    <row r="189" spans="1:7" x14ac:dyDescent="0.2">
      <c r="A189" s="498">
        <v>332</v>
      </c>
      <c r="B189" s="496" t="s">
        <v>282</v>
      </c>
      <c r="C189" s="496" t="s">
        <v>546</v>
      </c>
      <c r="E189" s="496" t="s">
        <v>273</v>
      </c>
      <c r="F189" s="497">
        <v>36600</v>
      </c>
      <c r="G189" s="496" t="s">
        <v>272</v>
      </c>
    </row>
    <row r="190" spans="1:7" x14ac:dyDescent="0.2">
      <c r="A190" s="498">
        <v>333</v>
      </c>
      <c r="B190" s="496" t="s">
        <v>282</v>
      </c>
      <c r="C190" s="496" t="s">
        <v>545</v>
      </c>
      <c r="E190" s="496" t="s">
        <v>273</v>
      </c>
      <c r="F190" s="497">
        <v>976</v>
      </c>
      <c r="G190" s="496" t="s">
        <v>351</v>
      </c>
    </row>
    <row r="191" spans="1:7" x14ac:dyDescent="0.2">
      <c r="A191" s="498">
        <v>334</v>
      </c>
      <c r="B191" s="496" t="s">
        <v>282</v>
      </c>
      <c r="C191" s="496" t="s">
        <v>544</v>
      </c>
      <c r="E191" s="496" t="s">
        <v>273</v>
      </c>
      <c r="F191" s="497">
        <v>21960</v>
      </c>
      <c r="G191" s="496" t="s">
        <v>351</v>
      </c>
    </row>
    <row r="192" spans="1:7" x14ac:dyDescent="0.2">
      <c r="A192" s="498">
        <v>335</v>
      </c>
      <c r="B192" s="496" t="s">
        <v>294</v>
      </c>
      <c r="C192" s="496" t="s">
        <v>543</v>
      </c>
      <c r="D192" s="496" t="s">
        <v>542</v>
      </c>
      <c r="E192" s="496" t="s">
        <v>273</v>
      </c>
      <c r="F192" s="497">
        <v>634.4</v>
      </c>
      <c r="G192" s="496" t="s">
        <v>283</v>
      </c>
    </row>
    <row r="193" spans="1:7" x14ac:dyDescent="0.2">
      <c r="A193" s="498">
        <v>336</v>
      </c>
      <c r="B193" s="496" t="s">
        <v>296</v>
      </c>
      <c r="C193" s="496" t="s">
        <v>543</v>
      </c>
      <c r="D193" s="496" t="s">
        <v>542</v>
      </c>
      <c r="E193" s="496" t="s">
        <v>273</v>
      </c>
      <c r="F193" s="497">
        <v>634.4</v>
      </c>
      <c r="G193" s="496" t="s">
        <v>283</v>
      </c>
    </row>
    <row r="194" spans="1:7" x14ac:dyDescent="0.2">
      <c r="A194" s="498">
        <v>337</v>
      </c>
      <c r="B194" s="496" t="s">
        <v>287</v>
      </c>
      <c r="C194" s="496" t="s">
        <v>541</v>
      </c>
      <c r="D194" s="496" t="s">
        <v>540</v>
      </c>
      <c r="E194" s="496" t="s">
        <v>273</v>
      </c>
      <c r="F194" s="497">
        <v>6710</v>
      </c>
      <c r="G194" s="496" t="s">
        <v>283</v>
      </c>
    </row>
    <row r="195" spans="1:7" x14ac:dyDescent="0.2">
      <c r="A195" s="498">
        <v>339</v>
      </c>
      <c r="B195" s="496" t="s">
        <v>282</v>
      </c>
      <c r="C195" s="496" t="s">
        <v>538</v>
      </c>
      <c r="E195" s="496" t="s">
        <v>273</v>
      </c>
      <c r="F195" s="497">
        <v>1464</v>
      </c>
      <c r="G195" s="496" t="s">
        <v>283</v>
      </c>
    </row>
    <row r="196" spans="1:7" x14ac:dyDescent="0.2">
      <c r="A196" s="498">
        <v>340</v>
      </c>
      <c r="B196" s="496" t="s">
        <v>282</v>
      </c>
      <c r="C196" s="496" t="s">
        <v>539</v>
      </c>
      <c r="E196" s="496" t="s">
        <v>273</v>
      </c>
      <c r="F196" s="497">
        <v>8784</v>
      </c>
      <c r="G196" s="496" t="s">
        <v>326</v>
      </c>
    </row>
    <row r="197" spans="1:7" x14ac:dyDescent="0.2">
      <c r="A197" s="498">
        <v>343</v>
      </c>
      <c r="B197" s="496" t="s">
        <v>282</v>
      </c>
      <c r="C197" s="496" t="s">
        <v>538</v>
      </c>
      <c r="E197" s="496" t="s">
        <v>273</v>
      </c>
      <c r="F197" s="497">
        <v>1220</v>
      </c>
      <c r="G197" s="496" t="s">
        <v>283</v>
      </c>
    </row>
    <row r="198" spans="1:7" x14ac:dyDescent="0.2">
      <c r="A198" s="498">
        <v>344</v>
      </c>
      <c r="B198" s="496" t="s">
        <v>282</v>
      </c>
      <c r="C198" s="496" t="s">
        <v>537</v>
      </c>
      <c r="E198" s="496" t="s">
        <v>273</v>
      </c>
      <c r="F198" s="497">
        <v>9760</v>
      </c>
      <c r="G198" s="496" t="s">
        <v>277</v>
      </c>
    </row>
    <row r="199" spans="1:7" x14ac:dyDescent="0.2">
      <c r="A199" s="498">
        <v>345</v>
      </c>
      <c r="B199" s="496" t="s">
        <v>282</v>
      </c>
      <c r="C199" s="496" t="s">
        <v>537</v>
      </c>
      <c r="D199" s="496" t="s">
        <v>536</v>
      </c>
      <c r="E199" s="496" t="s">
        <v>273</v>
      </c>
      <c r="F199" s="497">
        <v>9760</v>
      </c>
      <c r="G199" s="496" t="s">
        <v>277</v>
      </c>
    </row>
    <row r="200" spans="1:7" x14ac:dyDescent="0.2">
      <c r="A200" s="498">
        <v>346</v>
      </c>
      <c r="B200" s="496" t="s">
        <v>276</v>
      </c>
      <c r="C200" s="496" t="s">
        <v>528</v>
      </c>
      <c r="D200" s="496" t="s">
        <v>525</v>
      </c>
      <c r="E200" s="496" t="s">
        <v>273</v>
      </c>
      <c r="F200" s="497">
        <v>6100</v>
      </c>
      <c r="G200" s="496" t="s">
        <v>421</v>
      </c>
    </row>
    <row r="201" spans="1:7" x14ac:dyDescent="0.2">
      <c r="A201" s="498">
        <v>347</v>
      </c>
      <c r="B201" s="496" t="s">
        <v>276</v>
      </c>
      <c r="C201" s="496" t="s">
        <v>535</v>
      </c>
      <c r="D201" s="496" t="s">
        <v>525</v>
      </c>
      <c r="E201" s="496" t="s">
        <v>273</v>
      </c>
      <c r="F201" s="497">
        <v>13420</v>
      </c>
      <c r="G201" s="496" t="s">
        <v>277</v>
      </c>
    </row>
    <row r="202" spans="1:7" x14ac:dyDescent="0.2">
      <c r="A202" s="498">
        <v>348</v>
      </c>
      <c r="B202" s="496" t="s">
        <v>276</v>
      </c>
      <c r="C202" s="496" t="s">
        <v>526</v>
      </c>
      <c r="D202" s="496" t="s">
        <v>525</v>
      </c>
      <c r="E202" s="496" t="s">
        <v>273</v>
      </c>
      <c r="F202" s="497">
        <v>15250</v>
      </c>
      <c r="G202" s="496" t="s">
        <v>277</v>
      </c>
    </row>
    <row r="203" spans="1:7" x14ac:dyDescent="0.2">
      <c r="A203" s="498">
        <v>349</v>
      </c>
      <c r="B203" s="496" t="s">
        <v>276</v>
      </c>
      <c r="C203" s="496" t="s">
        <v>533</v>
      </c>
      <c r="D203" s="496" t="s">
        <v>278</v>
      </c>
      <c r="E203" s="496" t="s">
        <v>273</v>
      </c>
      <c r="F203" s="497">
        <v>549</v>
      </c>
      <c r="G203" s="496" t="s">
        <v>283</v>
      </c>
    </row>
    <row r="204" spans="1:7" x14ac:dyDescent="0.2">
      <c r="A204" s="498">
        <v>350</v>
      </c>
      <c r="B204" s="496" t="s">
        <v>276</v>
      </c>
      <c r="C204" s="496" t="s">
        <v>534</v>
      </c>
      <c r="D204" s="496" t="s">
        <v>278</v>
      </c>
      <c r="E204" s="496" t="s">
        <v>273</v>
      </c>
      <c r="F204" s="497">
        <v>2196</v>
      </c>
      <c r="G204" s="496" t="s">
        <v>272</v>
      </c>
    </row>
    <row r="205" spans="1:7" x14ac:dyDescent="0.2">
      <c r="A205" s="498">
        <v>351</v>
      </c>
      <c r="B205" s="496" t="s">
        <v>276</v>
      </c>
      <c r="C205" s="496" t="s">
        <v>531</v>
      </c>
      <c r="D205" s="496" t="s">
        <v>278</v>
      </c>
      <c r="E205" s="496" t="s">
        <v>273</v>
      </c>
      <c r="F205" s="497">
        <v>732</v>
      </c>
      <c r="G205" s="496" t="s">
        <v>272</v>
      </c>
    </row>
    <row r="206" spans="1:7" x14ac:dyDescent="0.2">
      <c r="A206" s="498">
        <v>352</v>
      </c>
      <c r="B206" s="496" t="s">
        <v>294</v>
      </c>
      <c r="C206" s="496" t="s">
        <v>528</v>
      </c>
      <c r="D206" s="496" t="s">
        <v>525</v>
      </c>
      <c r="E206" s="496" t="s">
        <v>273</v>
      </c>
      <c r="F206" s="497">
        <v>6100</v>
      </c>
      <c r="G206" s="496" t="s">
        <v>277</v>
      </c>
    </row>
    <row r="207" spans="1:7" x14ac:dyDescent="0.2">
      <c r="A207" s="498">
        <v>353</v>
      </c>
      <c r="B207" s="496" t="s">
        <v>294</v>
      </c>
      <c r="C207" s="496" t="s">
        <v>526</v>
      </c>
      <c r="D207" s="496" t="s">
        <v>525</v>
      </c>
      <c r="E207" s="496" t="s">
        <v>273</v>
      </c>
      <c r="F207" s="497">
        <v>9150</v>
      </c>
      <c r="G207" s="496" t="s">
        <v>277</v>
      </c>
    </row>
    <row r="208" spans="1:7" x14ac:dyDescent="0.2">
      <c r="A208" s="498">
        <v>354</v>
      </c>
      <c r="B208" s="496" t="s">
        <v>294</v>
      </c>
      <c r="C208" s="496" t="s">
        <v>532</v>
      </c>
      <c r="D208" s="496" t="s">
        <v>525</v>
      </c>
      <c r="E208" s="496" t="s">
        <v>273</v>
      </c>
      <c r="F208" s="497">
        <v>610</v>
      </c>
      <c r="G208" s="496" t="s">
        <v>272</v>
      </c>
    </row>
    <row r="209" spans="1:7" x14ac:dyDescent="0.2">
      <c r="A209" s="498">
        <v>355</v>
      </c>
      <c r="B209" s="496" t="s">
        <v>294</v>
      </c>
      <c r="C209" s="496" t="s">
        <v>534</v>
      </c>
      <c r="D209" s="496" t="s">
        <v>278</v>
      </c>
      <c r="E209" s="496" t="s">
        <v>273</v>
      </c>
      <c r="F209" s="497">
        <v>3294</v>
      </c>
      <c r="G209" s="496" t="s">
        <v>283</v>
      </c>
    </row>
    <row r="210" spans="1:7" x14ac:dyDescent="0.2">
      <c r="A210" s="498">
        <v>356</v>
      </c>
      <c r="B210" s="496" t="s">
        <v>294</v>
      </c>
      <c r="C210" s="496" t="s">
        <v>530</v>
      </c>
      <c r="D210" s="496" t="s">
        <v>278</v>
      </c>
      <c r="E210" s="496" t="s">
        <v>273</v>
      </c>
      <c r="F210" s="497">
        <v>732</v>
      </c>
      <c r="G210" s="496" t="s">
        <v>277</v>
      </c>
    </row>
    <row r="211" spans="1:7" x14ac:dyDescent="0.2">
      <c r="A211" s="498">
        <v>357</v>
      </c>
      <c r="B211" s="496" t="s">
        <v>296</v>
      </c>
      <c r="C211" s="496" t="s">
        <v>531</v>
      </c>
      <c r="D211" s="496" t="s">
        <v>278</v>
      </c>
      <c r="E211" s="496" t="s">
        <v>273</v>
      </c>
      <c r="F211" s="497">
        <v>732</v>
      </c>
      <c r="G211" s="496" t="s">
        <v>421</v>
      </c>
    </row>
    <row r="212" spans="1:7" x14ac:dyDescent="0.2">
      <c r="A212" s="498">
        <v>358</v>
      </c>
      <c r="B212" s="496" t="s">
        <v>296</v>
      </c>
      <c r="C212" s="496" t="s">
        <v>533</v>
      </c>
      <c r="D212" s="496" t="s">
        <v>278</v>
      </c>
      <c r="E212" s="496" t="s">
        <v>273</v>
      </c>
      <c r="F212" s="497">
        <v>366</v>
      </c>
      <c r="G212" s="496" t="s">
        <v>351</v>
      </c>
    </row>
    <row r="213" spans="1:7" x14ac:dyDescent="0.2">
      <c r="A213" s="498">
        <v>359</v>
      </c>
      <c r="B213" s="496" t="s">
        <v>290</v>
      </c>
      <c r="C213" s="496" t="s">
        <v>533</v>
      </c>
      <c r="D213" s="496" t="s">
        <v>278</v>
      </c>
      <c r="E213" s="496" t="s">
        <v>273</v>
      </c>
      <c r="F213" s="497">
        <v>915</v>
      </c>
      <c r="G213" s="496" t="s">
        <v>283</v>
      </c>
    </row>
    <row r="214" spans="1:7" x14ac:dyDescent="0.2">
      <c r="A214" s="498">
        <v>360</v>
      </c>
      <c r="B214" s="496" t="s">
        <v>290</v>
      </c>
      <c r="C214" s="496" t="s">
        <v>532</v>
      </c>
      <c r="D214" s="496" t="s">
        <v>525</v>
      </c>
      <c r="E214" s="496" t="s">
        <v>273</v>
      </c>
      <c r="F214" s="497">
        <v>2440</v>
      </c>
      <c r="G214" s="496" t="s">
        <v>283</v>
      </c>
    </row>
    <row r="215" spans="1:7" x14ac:dyDescent="0.2">
      <c r="A215" s="498">
        <v>361</v>
      </c>
      <c r="B215" s="496" t="s">
        <v>290</v>
      </c>
      <c r="C215" s="496" t="s">
        <v>531</v>
      </c>
      <c r="D215" s="496" t="s">
        <v>278</v>
      </c>
      <c r="E215" s="496" t="s">
        <v>273</v>
      </c>
      <c r="F215" s="497">
        <v>1464</v>
      </c>
      <c r="G215" s="496" t="s">
        <v>277</v>
      </c>
    </row>
    <row r="216" spans="1:7" x14ac:dyDescent="0.2">
      <c r="A216" s="498">
        <v>362</v>
      </c>
      <c r="B216" s="496" t="s">
        <v>290</v>
      </c>
      <c r="C216" s="496" t="s">
        <v>530</v>
      </c>
      <c r="D216" s="496" t="s">
        <v>278</v>
      </c>
      <c r="E216" s="496" t="s">
        <v>273</v>
      </c>
      <c r="F216" s="497">
        <v>732</v>
      </c>
      <c r="G216" s="496" t="s">
        <v>277</v>
      </c>
    </row>
    <row r="217" spans="1:7" x14ac:dyDescent="0.2">
      <c r="A217" s="498">
        <v>363</v>
      </c>
      <c r="B217" s="496" t="s">
        <v>290</v>
      </c>
      <c r="C217" s="496" t="s">
        <v>528</v>
      </c>
      <c r="D217" s="496" t="s">
        <v>525</v>
      </c>
      <c r="E217" s="496" t="s">
        <v>273</v>
      </c>
      <c r="F217" s="497">
        <v>6100</v>
      </c>
      <c r="G217" s="496" t="s">
        <v>283</v>
      </c>
    </row>
    <row r="218" spans="1:7" x14ac:dyDescent="0.2">
      <c r="A218" s="498">
        <v>364</v>
      </c>
      <c r="B218" s="496" t="s">
        <v>290</v>
      </c>
      <c r="C218" s="496" t="s">
        <v>526</v>
      </c>
      <c r="D218" s="496" t="s">
        <v>529</v>
      </c>
      <c r="E218" s="496" t="s">
        <v>273</v>
      </c>
      <c r="F218" s="497">
        <v>6100</v>
      </c>
      <c r="G218" s="496" t="s">
        <v>283</v>
      </c>
    </row>
    <row r="219" spans="1:7" x14ac:dyDescent="0.2">
      <c r="A219" s="498">
        <v>365</v>
      </c>
      <c r="B219" s="496" t="s">
        <v>282</v>
      </c>
      <c r="C219" s="496" t="s">
        <v>528</v>
      </c>
      <c r="D219" s="496" t="s">
        <v>527</v>
      </c>
      <c r="E219" s="496" t="s">
        <v>273</v>
      </c>
      <c r="F219" s="497">
        <v>6100</v>
      </c>
      <c r="G219" s="496" t="s">
        <v>283</v>
      </c>
    </row>
    <row r="220" spans="1:7" x14ac:dyDescent="0.2">
      <c r="A220" s="498">
        <v>366</v>
      </c>
      <c r="B220" s="496" t="s">
        <v>282</v>
      </c>
      <c r="C220" s="496" t="s">
        <v>526</v>
      </c>
      <c r="D220" s="496" t="s">
        <v>525</v>
      </c>
      <c r="E220" s="496" t="s">
        <v>273</v>
      </c>
      <c r="F220" s="497">
        <v>6100</v>
      </c>
      <c r="G220" s="496" t="s">
        <v>277</v>
      </c>
    </row>
    <row r="221" spans="1:7" x14ac:dyDescent="0.2">
      <c r="A221" s="498">
        <v>367</v>
      </c>
      <c r="B221" s="496" t="s">
        <v>282</v>
      </c>
      <c r="C221" s="496" t="s">
        <v>524</v>
      </c>
      <c r="D221" s="496" t="s">
        <v>278</v>
      </c>
      <c r="E221" s="496" t="s">
        <v>273</v>
      </c>
      <c r="F221" s="497">
        <v>732</v>
      </c>
      <c r="G221" s="496" t="s">
        <v>283</v>
      </c>
    </row>
    <row r="222" spans="1:7" x14ac:dyDescent="0.2">
      <c r="A222" s="498">
        <v>368</v>
      </c>
      <c r="B222" s="496" t="s">
        <v>282</v>
      </c>
      <c r="C222" s="496" t="s">
        <v>523</v>
      </c>
      <c r="D222" s="496" t="s">
        <v>278</v>
      </c>
      <c r="E222" s="496" t="s">
        <v>273</v>
      </c>
      <c r="F222" s="497">
        <v>402.6</v>
      </c>
      <c r="G222" s="496" t="s">
        <v>283</v>
      </c>
    </row>
    <row r="223" spans="1:7" x14ac:dyDescent="0.2">
      <c r="A223" s="498">
        <v>369</v>
      </c>
      <c r="B223" s="496" t="s">
        <v>282</v>
      </c>
      <c r="C223" s="496" t="s">
        <v>522</v>
      </c>
      <c r="D223" s="496" t="s">
        <v>521</v>
      </c>
      <c r="E223" s="496" t="s">
        <v>273</v>
      </c>
      <c r="F223" s="497">
        <v>1708</v>
      </c>
      <c r="G223" s="496" t="s">
        <v>277</v>
      </c>
    </row>
    <row r="224" spans="1:7" x14ac:dyDescent="0.2">
      <c r="A224" s="498">
        <v>370</v>
      </c>
      <c r="B224" s="496" t="s">
        <v>287</v>
      </c>
      <c r="C224" s="496" t="s">
        <v>520</v>
      </c>
      <c r="D224" s="496" t="s">
        <v>520</v>
      </c>
      <c r="E224" s="496" t="s">
        <v>273</v>
      </c>
      <c r="F224" s="497">
        <v>732</v>
      </c>
      <c r="G224" s="496" t="s">
        <v>326</v>
      </c>
    </row>
    <row r="225" spans="1:7" x14ac:dyDescent="0.2">
      <c r="A225" s="498">
        <v>371</v>
      </c>
      <c r="B225" s="496" t="s">
        <v>322</v>
      </c>
      <c r="C225" s="496" t="s">
        <v>519</v>
      </c>
      <c r="D225" s="496" t="s">
        <v>518</v>
      </c>
      <c r="E225" s="496" t="s">
        <v>273</v>
      </c>
      <c r="F225" s="497">
        <v>305</v>
      </c>
      <c r="G225" s="496" t="s">
        <v>272</v>
      </c>
    </row>
    <row r="226" spans="1:7" x14ac:dyDescent="0.2">
      <c r="A226" s="498">
        <v>372</v>
      </c>
      <c r="B226" s="496" t="s">
        <v>282</v>
      </c>
      <c r="C226" s="496" t="s">
        <v>517</v>
      </c>
      <c r="D226" s="496" t="s">
        <v>516</v>
      </c>
      <c r="E226" s="496" t="s">
        <v>273</v>
      </c>
      <c r="F226" s="497">
        <v>305</v>
      </c>
      <c r="G226" s="496" t="s">
        <v>272</v>
      </c>
    </row>
    <row r="227" spans="1:7" x14ac:dyDescent="0.2">
      <c r="A227" s="498">
        <v>373</v>
      </c>
      <c r="B227" s="496" t="s">
        <v>322</v>
      </c>
      <c r="C227" s="496" t="s">
        <v>517</v>
      </c>
      <c r="D227" s="496" t="s">
        <v>516</v>
      </c>
      <c r="E227" s="496" t="s">
        <v>273</v>
      </c>
      <c r="F227" s="497">
        <v>305</v>
      </c>
      <c r="G227" s="496" t="s">
        <v>272</v>
      </c>
    </row>
    <row r="228" spans="1:7" x14ac:dyDescent="0.2">
      <c r="A228" s="498">
        <v>374</v>
      </c>
      <c r="B228" s="496" t="s">
        <v>287</v>
      </c>
      <c r="C228" s="496" t="s">
        <v>515</v>
      </c>
      <c r="E228" s="496" t="s">
        <v>273</v>
      </c>
      <c r="F228" s="497">
        <v>4270</v>
      </c>
      <c r="G228" s="496" t="s">
        <v>272</v>
      </c>
    </row>
    <row r="229" spans="1:7" x14ac:dyDescent="0.2">
      <c r="A229" s="498">
        <v>375</v>
      </c>
      <c r="B229" s="496" t="s">
        <v>322</v>
      </c>
      <c r="C229" s="496" t="s">
        <v>514</v>
      </c>
      <c r="D229" s="496" t="s">
        <v>514</v>
      </c>
      <c r="E229" s="496" t="s">
        <v>273</v>
      </c>
      <c r="F229" s="497">
        <v>73200</v>
      </c>
      <c r="G229" s="496" t="s">
        <v>272</v>
      </c>
    </row>
    <row r="230" spans="1:7" x14ac:dyDescent="0.2">
      <c r="A230" s="498">
        <v>376</v>
      </c>
      <c r="B230" s="496" t="s">
        <v>287</v>
      </c>
      <c r="C230" s="496" t="s">
        <v>460</v>
      </c>
      <c r="D230" s="496" t="s">
        <v>459</v>
      </c>
      <c r="E230" s="496" t="s">
        <v>273</v>
      </c>
      <c r="F230" s="497">
        <v>18300</v>
      </c>
      <c r="G230" s="496" t="s">
        <v>421</v>
      </c>
    </row>
    <row r="231" spans="1:7" x14ac:dyDescent="0.2">
      <c r="A231" s="498">
        <v>377</v>
      </c>
      <c r="B231" s="496" t="s">
        <v>287</v>
      </c>
      <c r="C231" s="496" t="s">
        <v>458</v>
      </c>
      <c r="D231" s="496" t="s">
        <v>513</v>
      </c>
      <c r="E231" s="496" t="s">
        <v>273</v>
      </c>
      <c r="F231" s="497">
        <v>976</v>
      </c>
      <c r="G231" s="496" t="s">
        <v>421</v>
      </c>
    </row>
    <row r="232" spans="1:7" x14ac:dyDescent="0.2">
      <c r="A232" s="498">
        <v>378</v>
      </c>
      <c r="B232" s="496" t="s">
        <v>287</v>
      </c>
      <c r="C232" s="496" t="s">
        <v>502</v>
      </c>
      <c r="D232" s="496" t="s">
        <v>512</v>
      </c>
      <c r="E232" s="496" t="s">
        <v>273</v>
      </c>
      <c r="F232" s="497">
        <v>976</v>
      </c>
      <c r="G232" s="496" t="s">
        <v>421</v>
      </c>
    </row>
    <row r="233" spans="1:7" x14ac:dyDescent="0.2">
      <c r="A233" s="498">
        <v>379</v>
      </c>
      <c r="B233" s="496" t="s">
        <v>287</v>
      </c>
      <c r="C233" s="496" t="s">
        <v>507</v>
      </c>
      <c r="D233" s="496" t="s">
        <v>507</v>
      </c>
      <c r="E233" s="496" t="s">
        <v>273</v>
      </c>
      <c r="F233" s="497">
        <v>366</v>
      </c>
      <c r="G233" s="496" t="s">
        <v>326</v>
      </c>
    </row>
    <row r="234" spans="1:7" x14ac:dyDescent="0.2">
      <c r="A234" s="498">
        <v>380</v>
      </c>
      <c r="B234" s="496" t="s">
        <v>287</v>
      </c>
      <c r="C234" s="496" t="s">
        <v>511</v>
      </c>
      <c r="D234" s="496" t="s">
        <v>504</v>
      </c>
      <c r="E234" s="496" t="s">
        <v>273</v>
      </c>
      <c r="F234" s="497">
        <v>6100</v>
      </c>
      <c r="G234" s="496" t="s">
        <v>277</v>
      </c>
    </row>
    <row r="235" spans="1:7" x14ac:dyDescent="0.2">
      <c r="A235" s="498">
        <v>381</v>
      </c>
      <c r="B235" s="496" t="s">
        <v>287</v>
      </c>
      <c r="C235" s="496" t="s">
        <v>511</v>
      </c>
      <c r="D235" s="496" t="s">
        <v>504</v>
      </c>
      <c r="E235" s="496" t="s">
        <v>273</v>
      </c>
      <c r="F235" s="497">
        <v>6100</v>
      </c>
      <c r="G235" s="496" t="s">
        <v>326</v>
      </c>
    </row>
    <row r="236" spans="1:7" x14ac:dyDescent="0.2">
      <c r="A236" s="498">
        <v>382</v>
      </c>
      <c r="B236" s="496" t="s">
        <v>287</v>
      </c>
      <c r="C236" s="496" t="s">
        <v>508</v>
      </c>
      <c r="D236" s="496" t="s">
        <v>510</v>
      </c>
      <c r="E236" s="496" t="s">
        <v>273</v>
      </c>
      <c r="F236" s="497">
        <v>1586</v>
      </c>
      <c r="G236" s="496" t="s">
        <v>326</v>
      </c>
    </row>
    <row r="237" spans="1:7" x14ac:dyDescent="0.2">
      <c r="A237" s="498">
        <v>383</v>
      </c>
      <c r="B237" s="496" t="s">
        <v>287</v>
      </c>
      <c r="C237" s="496" t="s">
        <v>509</v>
      </c>
      <c r="D237" s="496" t="s">
        <v>509</v>
      </c>
      <c r="E237" s="496" t="s">
        <v>273</v>
      </c>
      <c r="F237" s="497">
        <v>122</v>
      </c>
      <c r="G237" s="496" t="s">
        <v>326</v>
      </c>
    </row>
    <row r="238" spans="1:7" x14ac:dyDescent="0.2">
      <c r="A238" s="498">
        <v>384</v>
      </c>
      <c r="B238" s="496" t="s">
        <v>287</v>
      </c>
      <c r="C238" s="496" t="s">
        <v>487</v>
      </c>
      <c r="D238" s="496" t="s">
        <v>487</v>
      </c>
      <c r="E238" s="496" t="s">
        <v>273</v>
      </c>
      <c r="F238" s="497">
        <v>6100</v>
      </c>
      <c r="G238" s="496" t="s">
        <v>272</v>
      </c>
    </row>
    <row r="239" spans="1:7" x14ac:dyDescent="0.2">
      <c r="A239" s="498">
        <v>385</v>
      </c>
      <c r="B239" s="496" t="s">
        <v>287</v>
      </c>
      <c r="C239" s="496" t="s">
        <v>507</v>
      </c>
      <c r="D239" s="496" t="s">
        <v>507</v>
      </c>
      <c r="E239" s="496" t="s">
        <v>273</v>
      </c>
      <c r="F239" s="497">
        <v>732</v>
      </c>
      <c r="G239" s="496" t="s">
        <v>326</v>
      </c>
    </row>
    <row r="240" spans="1:7" x14ac:dyDescent="0.2">
      <c r="A240" s="498">
        <v>386</v>
      </c>
      <c r="B240" s="496" t="s">
        <v>287</v>
      </c>
      <c r="C240" s="496" t="s">
        <v>508</v>
      </c>
      <c r="D240" s="496" t="s">
        <v>508</v>
      </c>
      <c r="E240" s="496" t="s">
        <v>273</v>
      </c>
      <c r="F240" s="497">
        <v>1586</v>
      </c>
      <c r="G240" s="496" t="s">
        <v>421</v>
      </c>
    </row>
    <row r="241" spans="1:7" x14ac:dyDescent="0.2">
      <c r="A241" s="498">
        <v>387</v>
      </c>
      <c r="B241" s="496" t="s">
        <v>287</v>
      </c>
      <c r="C241" s="496" t="s">
        <v>487</v>
      </c>
      <c r="D241" s="496" t="s">
        <v>487</v>
      </c>
      <c r="E241" s="496" t="s">
        <v>273</v>
      </c>
      <c r="F241" s="497">
        <v>6100</v>
      </c>
      <c r="G241" s="496" t="s">
        <v>326</v>
      </c>
    </row>
    <row r="242" spans="1:7" x14ac:dyDescent="0.2">
      <c r="A242" s="498">
        <v>388</v>
      </c>
      <c r="B242" s="496" t="s">
        <v>322</v>
      </c>
      <c r="C242" s="496" t="s">
        <v>507</v>
      </c>
      <c r="D242" s="496" t="s">
        <v>507</v>
      </c>
      <c r="E242" s="496" t="s">
        <v>273</v>
      </c>
      <c r="F242" s="497">
        <v>732</v>
      </c>
      <c r="G242" s="496" t="s">
        <v>326</v>
      </c>
    </row>
    <row r="243" spans="1:7" x14ac:dyDescent="0.2">
      <c r="A243" s="498">
        <v>389</v>
      </c>
      <c r="B243" s="496" t="s">
        <v>322</v>
      </c>
      <c r="C243" s="496" t="s">
        <v>487</v>
      </c>
      <c r="D243" s="496" t="s">
        <v>487</v>
      </c>
      <c r="E243" s="496" t="s">
        <v>273</v>
      </c>
      <c r="F243" s="497">
        <v>6100</v>
      </c>
      <c r="G243" s="496" t="s">
        <v>272</v>
      </c>
    </row>
    <row r="244" spans="1:7" x14ac:dyDescent="0.2">
      <c r="A244" s="498">
        <v>390</v>
      </c>
      <c r="B244" s="496" t="s">
        <v>290</v>
      </c>
      <c r="C244" s="496" t="s">
        <v>505</v>
      </c>
      <c r="D244" s="496" t="s">
        <v>504</v>
      </c>
      <c r="E244" s="496" t="s">
        <v>273</v>
      </c>
      <c r="F244" s="497">
        <v>6100</v>
      </c>
      <c r="G244" s="496" t="s">
        <v>283</v>
      </c>
    </row>
    <row r="245" spans="1:7" x14ac:dyDescent="0.2">
      <c r="A245" s="498">
        <v>391</v>
      </c>
      <c r="B245" s="496" t="s">
        <v>290</v>
      </c>
      <c r="C245" s="496" t="s">
        <v>503</v>
      </c>
      <c r="E245" s="496" t="s">
        <v>273</v>
      </c>
      <c r="F245" s="497">
        <v>7808</v>
      </c>
      <c r="G245" s="496" t="s">
        <v>351</v>
      </c>
    </row>
    <row r="246" spans="1:7" x14ac:dyDescent="0.2">
      <c r="A246" s="498">
        <v>392</v>
      </c>
      <c r="B246" s="496" t="s">
        <v>290</v>
      </c>
      <c r="C246" s="496" t="s">
        <v>506</v>
      </c>
      <c r="E246" s="496" t="s">
        <v>273</v>
      </c>
      <c r="F246" s="497">
        <v>8784</v>
      </c>
      <c r="G246" s="496" t="s">
        <v>351</v>
      </c>
    </row>
    <row r="247" spans="1:7" x14ac:dyDescent="0.2">
      <c r="A247" s="498">
        <v>393</v>
      </c>
      <c r="B247" s="496" t="s">
        <v>276</v>
      </c>
      <c r="C247" s="496" t="s">
        <v>460</v>
      </c>
      <c r="D247" s="496" t="s">
        <v>459</v>
      </c>
      <c r="E247" s="496" t="s">
        <v>273</v>
      </c>
      <c r="F247" s="497">
        <v>18300</v>
      </c>
      <c r="G247" s="496" t="s">
        <v>326</v>
      </c>
    </row>
    <row r="248" spans="1:7" x14ac:dyDescent="0.2">
      <c r="A248" s="498">
        <v>394</v>
      </c>
      <c r="B248" s="496" t="s">
        <v>276</v>
      </c>
      <c r="C248" s="496" t="s">
        <v>505</v>
      </c>
      <c r="D248" s="496" t="s">
        <v>504</v>
      </c>
      <c r="E248" s="496" t="s">
        <v>273</v>
      </c>
      <c r="F248" s="497">
        <v>6100</v>
      </c>
      <c r="G248" s="496" t="s">
        <v>351</v>
      </c>
    </row>
    <row r="249" spans="1:7" x14ac:dyDescent="0.2">
      <c r="A249" s="498">
        <v>395</v>
      </c>
      <c r="B249" s="496" t="s">
        <v>276</v>
      </c>
      <c r="C249" s="496" t="s">
        <v>503</v>
      </c>
      <c r="E249" s="496" t="s">
        <v>273</v>
      </c>
      <c r="F249" s="497">
        <v>1952</v>
      </c>
      <c r="G249" s="496" t="s">
        <v>351</v>
      </c>
    </row>
    <row r="250" spans="1:7" x14ac:dyDescent="0.2">
      <c r="A250" s="498">
        <v>396</v>
      </c>
      <c r="B250" s="496" t="s">
        <v>276</v>
      </c>
      <c r="C250" s="496" t="s">
        <v>502</v>
      </c>
      <c r="E250" s="496" t="s">
        <v>273</v>
      </c>
      <c r="F250" s="497">
        <v>1952</v>
      </c>
      <c r="G250" s="496" t="s">
        <v>351</v>
      </c>
    </row>
    <row r="251" spans="1:7" x14ac:dyDescent="0.2">
      <c r="A251" s="498">
        <v>397</v>
      </c>
      <c r="B251" s="496" t="s">
        <v>276</v>
      </c>
      <c r="C251" s="496" t="s">
        <v>501</v>
      </c>
      <c r="D251" s="496" t="s">
        <v>500</v>
      </c>
      <c r="E251" s="496" t="s">
        <v>273</v>
      </c>
      <c r="F251" s="497">
        <v>732</v>
      </c>
      <c r="G251" s="496" t="s">
        <v>277</v>
      </c>
    </row>
    <row r="252" spans="1:7" x14ac:dyDescent="0.2">
      <c r="A252" s="498">
        <v>398</v>
      </c>
      <c r="B252" s="496" t="s">
        <v>276</v>
      </c>
      <c r="C252" s="496" t="s">
        <v>499</v>
      </c>
      <c r="E252" s="496" t="s">
        <v>273</v>
      </c>
      <c r="F252" s="497">
        <v>976</v>
      </c>
      <c r="G252" s="496" t="s">
        <v>351</v>
      </c>
    </row>
    <row r="253" spans="1:7" x14ac:dyDescent="0.2">
      <c r="A253" s="498">
        <v>399</v>
      </c>
      <c r="B253" s="496" t="s">
        <v>276</v>
      </c>
      <c r="C253" s="496" t="s">
        <v>498</v>
      </c>
      <c r="E253" s="496" t="s">
        <v>273</v>
      </c>
      <c r="F253" s="497">
        <v>610</v>
      </c>
      <c r="G253" s="496" t="s">
        <v>277</v>
      </c>
    </row>
    <row r="254" spans="1:7" x14ac:dyDescent="0.2">
      <c r="A254" s="498">
        <v>400</v>
      </c>
      <c r="B254" s="496" t="s">
        <v>276</v>
      </c>
      <c r="C254" s="496" t="s">
        <v>497</v>
      </c>
      <c r="E254" s="496" t="s">
        <v>273</v>
      </c>
      <c r="F254" s="497">
        <v>3660</v>
      </c>
      <c r="G254" s="496" t="s">
        <v>277</v>
      </c>
    </row>
    <row r="255" spans="1:7" x14ac:dyDescent="0.2">
      <c r="A255" s="498">
        <v>401</v>
      </c>
      <c r="B255" s="496" t="s">
        <v>290</v>
      </c>
      <c r="C255" s="496" t="s">
        <v>496</v>
      </c>
      <c r="E255" s="496" t="s">
        <v>273</v>
      </c>
      <c r="F255" s="497">
        <v>36774.46</v>
      </c>
      <c r="G255" s="496" t="s">
        <v>351</v>
      </c>
    </row>
    <row r="256" spans="1:7" x14ac:dyDescent="0.2">
      <c r="A256" s="498">
        <v>402</v>
      </c>
      <c r="B256" s="496" t="s">
        <v>290</v>
      </c>
      <c r="C256" s="496" t="s">
        <v>495</v>
      </c>
      <c r="D256" s="496" t="s">
        <v>493</v>
      </c>
      <c r="E256" s="496" t="s">
        <v>273</v>
      </c>
      <c r="F256" s="497">
        <v>1464</v>
      </c>
      <c r="G256" s="496" t="s">
        <v>272</v>
      </c>
    </row>
    <row r="257" spans="1:7" x14ac:dyDescent="0.2">
      <c r="A257" s="498">
        <v>403</v>
      </c>
      <c r="B257" s="496" t="s">
        <v>290</v>
      </c>
      <c r="C257" s="496" t="s">
        <v>494</v>
      </c>
      <c r="D257" s="496" t="s">
        <v>493</v>
      </c>
      <c r="E257" s="496" t="s">
        <v>273</v>
      </c>
      <c r="F257" s="497">
        <v>1464</v>
      </c>
      <c r="G257" s="496" t="s">
        <v>272</v>
      </c>
    </row>
    <row r="258" spans="1:7" x14ac:dyDescent="0.2">
      <c r="A258" s="498">
        <v>404</v>
      </c>
      <c r="B258" s="496" t="s">
        <v>276</v>
      </c>
      <c r="C258" s="496" t="s">
        <v>319</v>
      </c>
      <c r="D258" s="496" t="s">
        <v>492</v>
      </c>
      <c r="E258" s="496" t="s">
        <v>273</v>
      </c>
      <c r="F258" s="497">
        <v>2440</v>
      </c>
      <c r="G258" s="496" t="s">
        <v>351</v>
      </c>
    </row>
    <row r="259" spans="1:7" x14ac:dyDescent="0.2">
      <c r="A259" s="498">
        <v>405</v>
      </c>
      <c r="B259" s="496" t="s">
        <v>290</v>
      </c>
      <c r="C259" s="496" t="s">
        <v>318</v>
      </c>
      <c r="D259" s="496" t="s">
        <v>491</v>
      </c>
      <c r="E259" s="496" t="s">
        <v>273</v>
      </c>
      <c r="F259" s="497">
        <v>488</v>
      </c>
      <c r="G259" s="496" t="s">
        <v>272</v>
      </c>
    </row>
    <row r="260" spans="1:7" x14ac:dyDescent="0.2">
      <c r="A260" s="498">
        <v>406</v>
      </c>
      <c r="B260" s="496" t="s">
        <v>282</v>
      </c>
      <c r="C260" s="496" t="s">
        <v>490</v>
      </c>
      <c r="D260" s="496" t="s">
        <v>489</v>
      </c>
      <c r="E260" s="496" t="s">
        <v>273</v>
      </c>
      <c r="F260" s="497">
        <v>1098</v>
      </c>
      <c r="G260" s="496" t="s">
        <v>272</v>
      </c>
    </row>
    <row r="261" spans="1:7" x14ac:dyDescent="0.2">
      <c r="A261" s="498">
        <v>407</v>
      </c>
      <c r="B261" s="496" t="s">
        <v>282</v>
      </c>
      <c r="C261" s="496" t="s">
        <v>488</v>
      </c>
      <c r="D261" s="496" t="s">
        <v>488</v>
      </c>
      <c r="E261" s="496" t="s">
        <v>273</v>
      </c>
      <c r="F261" s="497">
        <v>3904</v>
      </c>
      <c r="G261" s="496" t="s">
        <v>272</v>
      </c>
    </row>
    <row r="262" spans="1:7" x14ac:dyDescent="0.2">
      <c r="A262" s="498">
        <v>408</v>
      </c>
      <c r="B262" s="496" t="s">
        <v>282</v>
      </c>
      <c r="C262" s="496" t="s">
        <v>487</v>
      </c>
      <c r="D262" s="496" t="s">
        <v>487</v>
      </c>
      <c r="E262" s="496" t="s">
        <v>273</v>
      </c>
      <c r="F262" s="497">
        <v>6100</v>
      </c>
      <c r="G262" s="496" t="s">
        <v>326</v>
      </c>
    </row>
    <row r="263" spans="1:7" x14ac:dyDescent="0.2">
      <c r="A263" s="498">
        <v>409</v>
      </c>
      <c r="B263" s="496" t="s">
        <v>287</v>
      </c>
      <c r="C263" s="496" t="s">
        <v>486</v>
      </c>
      <c r="D263" s="496" t="s">
        <v>485</v>
      </c>
      <c r="E263" s="496" t="s">
        <v>273</v>
      </c>
      <c r="F263" s="497">
        <v>6100</v>
      </c>
      <c r="G263" s="496" t="s">
        <v>277</v>
      </c>
    </row>
    <row r="264" spans="1:7" x14ac:dyDescent="0.2">
      <c r="A264" s="498">
        <v>410</v>
      </c>
      <c r="B264" s="496" t="s">
        <v>282</v>
      </c>
      <c r="C264" s="496" t="s">
        <v>472</v>
      </c>
      <c r="E264" s="496" t="s">
        <v>273</v>
      </c>
      <c r="F264" s="497">
        <v>8540</v>
      </c>
      <c r="G264" s="496" t="s">
        <v>351</v>
      </c>
    </row>
    <row r="265" spans="1:7" x14ac:dyDescent="0.2">
      <c r="A265" s="498">
        <v>411</v>
      </c>
      <c r="B265" s="496" t="s">
        <v>282</v>
      </c>
      <c r="C265" s="496" t="s">
        <v>475</v>
      </c>
      <c r="E265" s="496" t="s">
        <v>273</v>
      </c>
      <c r="F265" s="497">
        <v>3050</v>
      </c>
      <c r="G265" s="496" t="s">
        <v>351</v>
      </c>
    </row>
    <row r="266" spans="1:7" x14ac:dyDescent="0.2">
      <c r="A266" s="498">
        <v>412</v>
      </c>
      <c r="B266" s="496" t="s">
        <v>282</v>
      </c>
      <c r="C266" s="496" t="s">
        <v>473</v>
      </c>
      <c r="E266" s="496" t="s">
        <v>273</v>
      </c>
      <c r="F266" s="497">
        <v>7320</v>
      </c>
      <c r="G266" s="496" t="s">
        <v>351</v>
      </c>
    </row>
    <row r="267" spans="1:7" x14ac:dyDescent="0.2">
      <c r="A267" s="498">
        <v>413</v>
      </c>
      <c r="B267" s="496" t="s">
        <v>282</v>
      </c>
      <c r="C267" s="496" t="s">
        <v>480</v>
      </c>
      <c r="E267" s="496" t="s">
        <v>273</v>
      </c>
      <c r="F267" s="497">
        <v>12200</v>
      </c>
      <c r="G267" s="496" t="s">
        <v>351</v>
      </c>
    </row>
    <row r="268" spans="1:7" x14ac:dyDescent="0.2">
      <c r="A268" s="498">
        <v>414</v>
      </c>
      <c r="B268" s="496" t="s">
        <v>282</v>
      </c>
      <c r="C268" s="496" t="s">
        <v>477</v>
      </c>
      <c r="D268" s="496" t="s">
        <v>278</v>
      </c>
      <c r="E268" s="496" t="s">
        <v>273</v>
      </c>
      <c r="F268" s="497">
        <v>549</v>
      </c>
      <c r="G268" s="496" t="s">
        <v>326</v>
      </c>
    </row>
    <row r="269" spans="1:7" x14ac:dyDescent="0.2">
      <c r="A269" s="498">
        <v>415</v>
      </c>
      <c r="B269" s="496" t="s">
        <v>282</v>
      </c>
      <c r="C269" s="496" t="s">
        <v>483</v>
      </c>
      <c r="E269" s="496" t="s">
        <v>273</v>
      </c>
      <c r="F269" s="497">
        <v>8540</v>
      </c>
      <c r="G269" s="496" t="s">
        <v>351</v>
      </c>
    </row>
    <row r="270" spans="1:7" x14ac:dyDescent="0.2">
      <c r="A270" s="498">
        <v>416</v>
      </c>
      <c r="B270" s="496" t="s">
        <v>282</v>
      </c>
      <c r="C270" s="496" t="s">
        <v>482</v>
      </c>
      <c r="E270" s="496" t="s">
        <v>273</v>
      </c>
      <c r="F270" s="497">
        <v>54900</v>
      </c>
      <c r="G270" s="496" t="s">
        <v>351</v>
      </c>
    </row>
    <row r="271" spans="1:7" x14ac:dyDescent="0.2">
      <c r="A271" s="498">
        <v>417</v>
      </c>
      <c r="B271" s="496" t="s">
        <v>290</v>
      </c>
      <c r="C271" s="496" t="s">
        <v>475</v>
      </c>
      <c r="E271" s="496" t="s">
        <v>273</v>
      </c>
      <c r="F271" s="497">
        <v>3050</v>
      </c>
      <c r="G271" s="496" t="s">
        <v>272</v>
      </c>
    </row>
    <row r="272" spans="1:7" x14ac:dyDescent="0.2">
      <c r="A272" s="498">
        <v>418</v>
      </c>
      <c r="B272" s="496" t="s">
        <v>290</v>
      </c>
      <c r="C272" s="496" t="s">
        <v>479</v>
      </c>
      <c r="E272" s="496" t="s">
        <v>273</v>
      </c>
      <c r="F272" s="497">
        <v>4880</v>
      </c>
      <c r="G272" s="496" t="s">
        <v>351</v>
      </c>
    </row>
    <row r="273" spans="1:7" x14ac:dyDescent="0.2">
      <c r="A273" s="498">
        <v>419</v>
      </c>
      <c r="B273" s="496" t="s">
        <v>290</v>
      </c>
      <c r="C273" s="496" t="s">
        <v>484</v>
      </c>
      <c r="E273" s="496" t="s">
        <v>273</v>
      </c>
      <c r="F273" s="497">
        <v>1830</v>
      </c>
      <c r="G273" s="496" t="s">
        <v>351</v>
      </c>
    </row>
    <row r="274" spans="1:7" x14ac:dyDescent="0.2">
      <c r="A274" s="498">
        <v>420</v>
      </c>
      <c r="B274" s="496" t="s">
        <v>290</v>
      </c>
      <c r="C274" s="496" t="s">
        <v>483</v>
      </c>
      <c r="E274" s="496" t="s">
        <v>273</v>
      </c>
      <c r="F274" s="497">
        <v>14640</v>
      </c>
      <c r="G274" s="496" t="s">
        <v>351</v>
      </c>
    </row>
    <row r="275" spans="1:7" x14ac:dyDescent="0.2">
      <c r="A275" s="498">
        <v>421</v>
      </c>
      <c r="B275" s="496" t="s">
        <v>290</v>
      </c>
      <c r="C275" s="496" t="s">
        <v>482</v>
      </c>
      <c r="E275" s="496" t="s">
        <v>273</v>
      </c>
      <c r="F275" s="497">
        <v>54900</v>
      </c>
      <c r="G275" s="496" t="s">
        <v>351</v>
      </c>
    </row>
    <row r="276" spans="1:7" x14ac:dyDescent="0.2">
      <c r="A276" s="498">
        <v>422</v>
      </c>
      <c r="B276" s="496" t="s">
        <v>290</v>
      </c>
      <c r="C276" s="496" t="s">
        <v>480</v>
      </c>
      <c r="E276" s="496" t="s">
        <v>273</v>
      </c>
      <c r="F276" s="497">
        <v>12200</v>
      </c>
      <c r="G276" s="496" t="s">
        <v>351</v>
      </c>
    </row>
    <row r="277" spans="1:7" x14ac:dyDescent="0.2">
      <c r="A277" s="498">
        <v>423</v>
      </c>
      <c r="B277" s="496" t="s">
        <v>290</v>
      </c>
      <c r="C277" s="496" t="s">
        <v>473</v>
      </c>
      <c r="E277" s="496" t="s">
        <v>273</v>
      </c>
      <c r="F277" s="497">
        <v>7320</v>
      </c>
      <c r="G277" s="496" t="s">
        <v>351</v>
      </c>
    </row>
    <row r="278" spans="1:7" x14ac:dyDescent="0.2">
      <c r="A278" s="498">
        <v>424</v>
      </c>
      <c r="B278" s="496" t="s">
        <v>282</v>
      </c>
      <c r="C278" s="496" t="s">
        <v>481</v>
      </c>
      <c r="E278" s="496" t="s">
        <v>273</v>
      </c>
      <c r="F278" s="497">
        <v>1464</v>
      </c>
      <c r="G278" s="496" t="s">
        <v>283</v>
      </c>
    </row>
    <row r="279" spans="1:7" x14ac:dyDescent="0.2">
      <c r="A279" s="498">
        <v>425</v>
      </c>
      <c r="B279" s="496" t="s">
        <v>276</v>
      </c>
      <c r="C279" s="496" t="s">
        <v>480</v>
      </c>
      <c r="E279" s="496" t="s">
        <v>273</v>
      </c>
      <c r="F279" s="497">
        <v>12200</v>
      </c>
      <c r="G279" s="496" t="s">
        <v>351</v>
      </c>
    </row>
    <row r="280" spans="1:7" x14ac:dyDescent="0.2">
      <c r="A280" s="498">
        <v>426</v>
      </c>
      <c r="B280" s="496" t="s">
        <v>294</v>
      </c>
      <c r="C280" s="496" t="s">
        <v>472</v>
      </c>
      <c r="E280" s="496" t="s">
        <v>273</v>
      </c>
      <c r="F280" s="497">
        <v>7320</v>
      </c>
      <c r="G280" s="496" t="s">
        <v>351</v>
      </c>
    </row>
    <row r="281" spans="1:7" x14ac:dyDescent="0.2">
      <c r="A281" s="498">
        <v>427</v>
      </c>
      <c r="B281" s="496" t="s">
        <v>294</v>
      </c>
      <c r="C281" s="496" t="s">
        <v>479</v>
      </c>
      <c r="E281" s="496" t="s">
        <v>273</v>
      </c>
      <c r="F281" s="497">
        <v>4880</v>
      </c>
      <c r="G281" s="496" t="s">
        <v>272</v>
      </c>
    </row>
    <row r="282" spans="1:7" x14ac:dyDescent="0.2">
      <c r="A282" s="498">
        <v>428</v>
      </c>
      <c r="B282" s="496" t="s">
        <v>294</v>
      </c>
      <c r="C282" s="496" t="s">
        <v>478</v>
      </c>
      <c r="E282" s="496" t="s">
        <v>273</v>
      </c>
      <c r="F282" s="497">
        <v>7320</v>
      </c>
      <c r="G282" s="496" t="s">
        <v>351</v>
      </c>
    </row>
    <row r="283" spans="1:7" x14ac:dyDescent="0.2">
      <c r="A283" s="498">
        <v>429</v>
      </c>
      <c r="B283" s="496" t="s">
        <v>294</v>
      </c>
      <c r="C283" s="496" t="s">
        <v>477</v>
      </c>
      <c r="D283" s="496" t="s">
        <v>278</v>
      </c>
      <c r="E283" s="496" t="s">
        <v>273</v>
      </c>
      <c r="F283" s="497">
        <v>915</v>
      </c>
      <c r="G283" s="496" t="s">
        <v>272</v>
      </c>
    </row>
    <row r="284" spans="1:7" x14ac:dyDescent="0.2">
      <c r="A284" s="498">
        <v>430</v>
      </c>
      <c r="B284" s="496" t="s">
        <v>294</v>
      </c>
      <c r="C284" s="496" t="s">
        <v>476</v>
      </c>
      <c r="D284" s="496" t="s">
        <v>278</v>
      </c>
      <c r="E284" s="496" t="s">
        <v>273</v>
      </c>
      <c r="F284" s="497">
        <v>732</v>
      </c>
      <c r="G284" s="496" t="s">
        <v>272</v>
      </c>
    </row>
    <row r="285" spans="1:7" x14ac:dyDescent="0.2">
      <c r="A285" s="498">
        <v>431</v>
      </c>
      <c r="B285" s="496" t="s">
        <v>294</v>
      </c>
      <c r="C285" s="496" t="s">
        <v>475</v>
      </c>
      <c r="E285" s="496" t="s">
        <v>273</v>
      </c>
      <c r="F285" s="497">
        <v>3050</v>
      </c>
      <c r="G285" s="496" t="s">
        <v>351</v>
      </c>
    </row>
    <row r="286" spans="1:7" x14ac:dyDescent="0.2">
      <c r="A286" s="498">
        <v>432</v>
      </c>
      <c r="B286" s="496" t="s">
        <v>294</v>
      </c>
      <c r="C286" s="496" t="s">
        <v>464</v>
      </c>
      <c r="D286" s="496" t="s">
        <v>278</v>
      </c>
      <c r="E286" s="496" t="s">
        <v>273</v>
      </c>
      <c r="F286" s="497">
        <v>305</v>
      </c>
      <c r="G286" s="496" t="s">
        <v>272</v>
      </c>
    </row>
    <row r="287" spans="1:7" x14ac:dyDescent="0.2">
      <c r="A287" s="498">
        <v>433</v>
      </c>
      <c r="B287" s="496" t="s">
        <v>294</v>
      </c>
      <c r="C287" s="496" t="s">
        <v>474</v>
      </c>
      <c r="D287" s="496" t="s">
        <v>278</v>
      </c>
      <c r="E287" s="496" t="s">
        <v>273</v>
      </c>
      <c r="F287" s="497">
        <v>732</v>
      </c>
      <c r="G287" s="496" t="s">
        <v>272</v>
      </c>
    </row>
    <row r="288" spans="1:7" x14ac:dyDescent="0.2">
      <c r="A288" s="498">
        <v>434</v>
      </c>
      <c r="B288" s="496" t="s">
        <v>290</v>
      </c>
      <c r="C288" s="496" t="s">
        <v>474</v>
      </c>
      <c r="D288" s="496" t="s">
        <v>278</v>
      </c>
      <c r="E288" s="496" t="s">
        <v>273</v>
      </c>
      <c r="F288" s="497">
        <v>732</v>
      </c>
      <c r="G288" s="496" t="s">
        <v>272</v>
      </c>
    </row>
    <row r="289" spans="1:7" x14ac:dyDescent="0.2">
      <c r="A289" s="498">
        <v>435</v>
      </c>
      <c r="B289" s="496" t="s">
        <v>276</v>
      </c>
      <c r="C289" s="496" t="s">
        <v>473</v>
      </c>
      <c r="E289" s="496" t="s">
        <v>273</v>
      </c>
      <c r="F289" s="497">
        <v>7320</v>
      </c>
      <c r="G289" s="496" t="s">
        <v>351</v>
      </c>
    </row>
    <row r="290" spans="1:7" x14ac:dyDescent="0.2">
      <c r="A290" s="498">
        <v>436</v>
      </c>
      <c r="B290" s="496" t="s">
        <v>276</v>
      </c>
      <c r="C290" s="496" t="s">
        <v>472</v>
      </c>
      <c r="E290" s="496" t="s">
        <v>273</v>
      </c>
      <c r="F290" s="497">
        <v>8540</v>
      </c>
      <c r="G290" s="496" t="s">
        <v>351</v>
      </c>
    </row>
    <row r="291" spans="1:7" x14ac:dyDescent="0.2">
      <c r="A291" s="498">
        <v>437</v>
      </c>
      <c r="B291" s="496" t="s">
        <v>290</v>
      </c>
      <c r="C291" s="496" t="s">
        <v>471</v>
      </c>
      <c r="D291" s="496" t="s">
        <v>278</v>
      </c>
      <c r="E291" s="496" t="s">
        <v>273</v>
      </c>
      <c r="F291" s="497">
        <v>610</v>
      </c>
      <c r="G291" s="496" t="s">
        <v>283</v>
      </c>
    </row>
    <row r="292" spans="1:7" x14ac:dyDescent="0.2">
      <c r="A292" s="498">
        <v>438</v>
      </c>
      <c r="B292" s="496" t="s">
        <v>290</v>
      </c>
      <c r="C292" s="496" t="s">
        <v>464</v>
      </c>
      <c r="D292" s="496" t="s">
        <v>278</v>
      </c>
      <c r="E292" s="496" t="s">
        <v>273</v>
      </c>
      <c r="F292" s="497">
        <v>915</v>
      </c>
      <c r="G292" s="496" t="s">
        <v>272</v>
      </c>
    </row>
    <row r="293" spans="1:7" x14ac:dyDescent="0.2">
      <c r="A293" s="498">
        <v>439</v>
      </c>
      <c r="B293" s="496" t="s">
        <v>287</v>
      </c>
      <c r="C293" s="496" t="s">
        <v>469</v>
      </c>
      <c r="D293" s="496" t="s">
        <v>469</v>
      </c>
      <c r="E293" s="496" t="s">
        <v>273</v>
      </c>
      <c r="F293" s="497">
        <v>732</v>
      </c>
      <c r="G293" s="496" t="s">
        <v>272</v>
      </c>
    </row>
    <row r="294" spans="1:7" x14ac:dyDescent="0.2">
      <c r="A294" s="498">
        <v>440</v>
      </c>
      <c r="B294" s="496" t="s">
        <v>287</v>
      </c>
      <c r="C294" s="496" t="s">
        <v>468</v>
      </c>
      <c r="D294" s="496" t="s">
        <v>468</v>
      </c>
      <c r="E294" s="496" t="s">
        <v>273</v>
      </c>
      <c r="F294" s="497">
        <v>366</v>
      </c>
      <c r="G294" s="496" t="s">
        <v>272</v>
      </c>
    </row>
    <row r="295" spans="1:7" x14ac:dyDescent="0.2">
      <c r="A295" s="498">
        <v>441</v>
      </c>
      <c r="B295" s="496" t="s">
        <v>287</v>
      </c>
      <c r="C295" s="496" t="s">
        <v>467</v>
      </c>
      <c r="D295" s="496" t="s">
        <v>467</v>
      </c>
      <c r="E295" s="496" t="s">
        <v>273</v>
      </c>
      <c r="F295" s="497">
        <v>122</v>
      </c>
      <c r="G295" s="496" t="s">
        <v>326</v>
      </c>
    </row>
    <row r="296" spans="1:7" x14ac:dyDescent="0.2">
      <c r="A296" s="498">
        <v>442</v>
      </c>
      <c r="B296" s="496" t="s">
        <v>287</v>
      </c>
      <c r="C296" s="496" t="s">
        <v>470</v>
      </c>
      <c r="D296" s="496" t="s">
        <v>470</v>
      </c>
      <c r="E296" s="496" t="s">
        <v>273</v>
      </c>
      <c r="F296" s="497">
        <v>2440</v>
      </c>
      <c r="G296" s="496" t="s">
        <v>326</v>
      </c>
    </row>
    <row r="297" spans="1:7" x14ac:dyDescent="0.2">
      <c r="A297" s="498">
        <v>443</v>
      </c>
      <c r="B297" s="496" t="s">
        <v>322</v>
      </c>
      <c r="C297" s="496" t="s">
        <v>470</v>
      </c>
      <c r="D297" s="496" t="s">
        <v>470</v>
      </c>
      <c r="E297" s="496" t="s">
        <v>273</v>
      </c>
      <c r="F297" s="497">
        <v>2440</v>
      </c>
      <c r="G297" s="496" t="s">
        <v>272</v>
      </c>
    </row>
    <row r="298" spans="1:7" x14ac:dyDescent="0.2">
      <c r="A298" s="498">
        <v>444</v>
      </c>
      <c r="B298" s="496" t="s">
        <v>287</v>
      </c>
      <c r="C298" s="496" t="s">
        <v>469</v>
      </c>
      <c r="D298" s="496" t="s">
        <v>469</v>
      </c>
      <c r="E298" s="496" t="s">
        <v>273</v>
      </c>
      <c r="F298" s="497">
        <v>366</v>
      </c>
      <c r="G298" s="496" t="s">
        <v>326</v>
      </c>
    </row>
    <row r="299" spans="1:7" x14ac:dyDescent="0.2">
      <c r="A299" s="498">
        <v>445</v>
      </c>
      <c r="B299" s="496" t="s">
        <v>322</v>
      </c>
      <c r="C299" s="496" t="s">
        <v>468</v>
      </c>
      <c r="D299" s="496" t="s">
        <v>468</v>
      </c>
      <c r="E299" s="496" t="s">
        <v>273</v>
      </c>
      <c r="F299" s="497">
        <v>183</v>
      </c>
      <c r="G299" s="496" t="s">
        <v>277</v>
      </c>
    </row>
    <row r="300" spans="1:7" x14ac:dyDescent="0.2">
      <c r="A300" s="498">
        <v>446</v>
      </c>
      <c r="B300" s="496" t="s">
        <v>322</v>
      </c>
      <c r="C300" s="496" t="s">
        <v>467</v>
      </c>
      <c r="E300" s="496" t="s">
        <v>273</v>
      </c>
      <c r="F300" s="497">
        <v>122</v>
      </c>
      <c r="G300" s="496" t="s">
        <v>272</v>
      </c>
    </row>
    <row r="301" spans="1:7" x14ac:dyDescent="0.2">
      <c r="A301" s="498">
        <v>447</v>
      </c>
      <c r="B301" s="496" t="s">
        <v>282</v>
      </c>
      <c r="C301" s="496" t="s">
        <v>319</v>
      </c>
      <c r="D301" s="496" t="s">
        <v>319</v>
      </c>
      <c r="E301" s="496" t="s">
        <v>273</v>
      </c>
      <c r="F301" s="497">
        <v>2440</v>
      </c>
      <c r="G301" s="496" t="s">
        <v>326</v>
      </c>
    </row>
    <row r="302" spans="1:7" x14ac:dyDescent="0.2">
      <c r="A302" s="498">
        <v>448</v>
      </c>
      <c r="B302" s="496" t="s">
        <v>282</v>
      </c>
      <c r="C302" s="496" t="s">
        <v>319</v>
      </c>
      <c r="D302" s="496" t="s">
        <v>319</v>
      </c>
      <c r="E302" s="496" t="s">
        <v>273</v>
      </c>
      <c r="F302" s="497">
        <v>2440</v>
      </c>
      <c r="G302" s="496" t="s">
        <v>421</v>
      </c>
    </row>
    <row r="303" spans="1:7" x14ac:dyDescent="0.2">
      <c r="A303" s="498">
        <v>449</v>
      </c>
      <c r="B303" s="496" t="s">
        <v>282</v>
      </c>
      <c r="C303" s="496" t="s">
        <v>319</v>
      </c>
      <c r="D303" s="496" t="s">
        <v>319</v>
      </c>
      <c r="E303" s="496" t="s">
        <v>273</v>
      </c>
      <c r="F303" s="497">
        <v>2440</v>
      </c>
      <c r="G303" s="496" t="s">
        <v>272</v>
      </c>
    </row>
    <row r="304" spans="1:7" x14ac:dyDescent="0.2">
      <c r="A304" s="498">
        <v>450</v>
      </c>
      <c r="B304" s="496" t="s">
        <v>282</v>
      </c>
      <c r="C304" s="496" t="s">
        <v>318</v>
      </c>
      <c r="D304" s="496" t="s">
        <v>318</v>
      </c>
      <c r="E304" s="496" t="s">
        <v>273</v>
      </c>
      <c r="F304" s="497">
        <v>488</v>
      </c>
      <c r="G304" s="496" t="s">
        <v>326</v>
      </c>
    </row>
    <row r="305" spans="1:7" x14ac:dyDescent="0.2">
      <c r="A305" s="498">
        <v>451</v>
      </c>
      <c r="B305" s="496" t="s">
        <v>287</v>
      </c>
      <c r="C305" s="496" t="s">
        <v>466</v>
      </c>
      <c r="D305" s="496" t="s">
        <v>465</v>
      </c>
      <c r="E305" s="496" t="s">
        <v>273</v>
      </c>
      <c r="F305" s="497">
        <v>34940.800000000003</v>
      </c>
      <c r="G305" s="496" t="s">
        <v>272</v>
      </c>
    </row>
    <row r="306" spans="1:7" x14ac:dyDescent="0.2">
      <c r="A306" s="498">
        <v>452</v>
      </c>
      <c r="B306" s="496" t="s">
        <v>287</v>
      </c>
      <c r="C306" s="496" t="s">
        <v>319</v>
      </c>
      <c r="D306" s="496" t="s">
        <v>319</v>
      </c>
      <c r="E306" s="496" t="s">
        <v>273</v>
      </c>
      <c r="F306" s="497">
        <v>4880</v>
      </c>
      <c r="G306" s="496" t="s">
        <v>272</v>
      </c>
    </row>
    <row r="307" spans="1:7" x14ac:dyDescent="0.2">
      <c r="A307" s="498">
        <v>453</v>
      </c>
      <c r="B307" s="496" t="s">
        <v>287</v>
      </c>
      <c r="C307" s="496" t="s">
        <v>319</v>
      </c>
      <c r="D307" s="496" t="s">
        <v>319</v>
      </c>
      <c r="E307" s="496" t="s">
        <v>273</v>
      </c>
      <c r="F307" s="497">
        <v>2440</v>
      </c>
      <c r="G307" s="496" t="s">
        <v>272</v>
      </c>
    </row>
    <row r="308" spans="1:7" x14ac:dyDescent="0.2">
      <c r="A308" s="498">
        <v>454</v>
      </c>
      <c r="B308" s="496" t="s">
        <v>287</v>
      </c>
      <c r="C308" s="496" t="s">
        <v>319</v>
      </c>
      <c r="D308" s="496" t="s">
        <v>319</v>
      </c>
      <c r="E308" s="496" t="s">
        <v>273</v>
      </c>
      <c r="F308" s="497">
        <v>2440</v>
      </c>
      <c r="G308" s="496" t="s">
        <v>272</v>
      </c>
    </row>
    <row r="309" spans="1:7" x14ac:dyDescent="0.2">
      <c r="A309" s="498">
        <v>455</v>
      </c>
      <c r="B309" s="496" t="s">
        <v>294</v>
      </c>
      <c r="C309" s="496" t="s">
        <v>464</v>
      </c>
      <c r="D309" s="496" t="s">
        <v>278</v>
      </c>
      <c r="E309" s="496" t="s">
        <v>273</v>
      </c>
      <c r="F309" s="497">
        <v>305</v>
      </c>
      <c r="G309" s="496" t="s">
        <v>272</v>
      </c>
    </row>
    <row r="310" spans="1:7" x14ac:dyDescent="0.2">
      <c r="A310" s="498">
        <v>456</v>
      </c>
      <c r="B310" s="496" t="s">
        <v>287</v>
      </c>
      <c r="C310" s="496" t="s">
        <v>319</v>
      </c>
      <c r="D310" s="496" t="s">
        <v>319</v>
      </c>
      <c r="E310" s="496" t="s">
        <v>273</v>
      </c>
      <c r="F310" s="497">
        <v>2440</v>
      </c>
      <c r="G310" s="496" t="s">
        <v>272</v>
      </c>
    </row>
    <row r="311" spans="1:7" x14ac:dyDescent="0.2">
      <c r="A311" s="498">
        <v>457</v>
      </c>
      <c r="B311" s="496" t="s">
        <v>322</v>
      </c>
      <c r="C311" s="496" t="s">
        <v>321</v>
      </c>
      <c r="D311" s="496" t="s">
        <v>321</v>
      </c>
      <c r="E311" s="496" t="s">
        <v>273</v>
      </c>
      <c r="F311" s="497">
        <v>1464</v>
      </c>
      <c r="G311" s="496" t="s">
        <v>272</v>
      </c>
    </row>
    <row r="312" spans="1:7" x14ac:dyDescent="0.2">
      <c r="A312" s="498">
        <v>458</v>
      </c>
      <c r="B312" s="496" t="s">
        <v>282</v>
      </c>
      <c r="C312" s="496" t="s">
        <v>464</v>
      </c>
      <c r="D312" s="496" t="s">
        <v>278</v>
      </c>
      <c r="E312" s="496" t="s">
        <v>273</v>
      </c>
      <c r="F312" s="497">
        <v>305</v>
      </c>
      <c r="G312" s="496" t="s">
        <v>272</v>
      </c>
    </row>
    <row r="313" spans="1:7" x14ac:dyDescent="0.2">
      <c r="A313" s="498">
        <v>459</v>
      </c>
      <c r="B313" s="496" t="s">
        <v>287</v>
      </c>
      <c r="C313" s="496" t="s">
        <v>321</v>
      </c>
      <c r="D313" s="496" t="s">
        <v>321</v>
      </c>
      <c r="E313" s="496" t="s">
        <v>273</v>
      </c>
      <c r="F313" s="497">
        <v>1464</v>
      </c>
      <c r="G313" s="496" t="s">
        <v>272</v>
      </c>
    </row>
    <row r="314" spans="1:7" x14ac:dyDescent="0.2">
      <c r="A314" s="498">
        <v>460</v>
      </c>
      <c r="B314" s="496" t="s">
        <v>290</v>
      </c>
      <c r="C314" s="496" t="s">
        <v>463</v>
      </c>
      <c r="E314" s="496" t="s">
        <v>273</v>
      </c>
      <c r="F314" s="497">
        <v>610</v>
      </c>
      <c r="G314" s="496" t="s">
        <v>351</v>
      </c>
    </row>
    <row r="315" spans="1:7" x14ac:dyDescent="0.2">
      <c r="A315" s="498">
        <v>461</v>
      </c>
      <c r="B315" s="496" t="s">
        <v>276</v>
      </c>
      <c r="C315" s="496" t="s">
        <v>464</v>
      </c>
      <c r="D315" s="496" t="s">
        <v>278</v>
      </c>
      <c r="E315" s="496" t="s">
        <v>273</v>
      </c>
      <c r="F315" s="497">
        <v>610</v>
      </c>
      <c r="G315" s="496" t="s">
        <v>272</v>
      </c>
    </row>
    <row r="316" spans="1:7" x14ac:dyDescent="0.2">
      <c r="A316" s="498">
        <v>462</v>
      </c>
      <c r="B316" s="496" t="s">
        <v>296</v>
      </c>
      <c r="C316" s="496" t="s">
        <v>463</v>
      </c>
      <c r="E316" s="496" t="s">
        <v>273</v>
      </c>
      <c r="F316" s="497">
        <v>610</v>
      </c>
      <c r="G316" s="496" t="s">
        <v>272</v>
      </c>
    </row>
    <row r="317" spans="1:7" x14ac:dyDescent="0.2">
      <c r="A317" s="498">
        <v>463</v>
      </c>
      <c r="B317" s="496" t="s">
        <v>287</v>
      </c>
      <c r="C317" s="496" t="s">
        <v>462</v>
      </c>
      <c r="D317" s="496" t="s">
        <v>461</v>
      </c>
      <c r="E317" s="496" t="s">
        <v>273</v>
      </c>
      <c r="F317" s="497">
        <v>14640</v>
      </c>
      <c r="G317" s="496" t="s">
        <v>272</v>
      </c>
    </row>
    <row r="318" spans="1:7" x14ac:dyDescent="0.2">
      <c r="A318" s="498">
        <v>464</v>
      </c>
      <c r="B318" s="496" t="s">
        <v>287</v>
      </c>
      <c r="C318" s="496" t="s">
        <v>460</v>
      </c>
      <c r="D318" s="496" t="s">
        <v>459</v>
      </c>
      <c r="E318" s="496" t="s">
        <v>273</v>
      </c>
      <c r="F318" s="497">
        <v>18300</v>
      </c>
      <c r="G318" s="496" t="s">
        <v>272</v>
      </c>
    </row>
    <row r="319" spans="1:7" x14ac:dyDescent="0.2">
      <c r="A319" s="498">
        <v>465</v>
      </c>
      <c r="B319" s="496" t="s">
        <v>287</v>
      </c>
      <c r="C319" s="496" t="s">
        <v>458</v>
      </c>
      <c r="D319" s="496" t="s">
        <v>458</v>
      </c>
      <c r="E319" s="496" t="s">
        <v>273</v>
      </c>
      <c r="F319" s="497">
        <v>2196</v>
      </c>
      <c r="G319" s="496" t="s">
        <v>272</v>
      </c>
    </row>
    <row r="320" spans="1:7" x14ac:dyDescent="0.2">
      <c r="A320" s="498">
        <v>466</v>
      </c>
      <c r="B320" s="496" t="s">
        <v>287</v>
      </c>
      <c r="C320" s="496" t="s">
        <v>457</v>
      </c>
      <c r="D320" s="496" t="s">
        <v>457</v>
      </c>
      <c r="E320" s="496" t="s">
        <v>273</v>
      </c>
      <c r="F320" s="497">
        <v>1830</v>
      </c>
      <c r="G320" s="496" t="s">
        <v>272</v>
      </c>
    </row>
    <row r="321" spans="1:7" x14ac:dyDescent="0.2">
      <c r="A321" s="498">
        <v>467</v>
      </c>
      <c r="B321" s="496" t="s">
        <v>287</v>
      </c>
      <c r="C321" s="496" t="s">
        <v>456</v>
      </c>
      <c r="D321" s="496" t="s">
        <v>456</v>
      </c>
      <c r="E321" s="496" t="s">
        <v>273</v>
      </c>
      <c r="F321" s="497">
        <v>1098</v>
      </c>
      <c r="G321" s="496" t="s">
        <v>272</v>
      </c>
    </row>
    <row r="322" spans="1:7" x14ac:dyDescent="0.2">
      <c r="A322" s="498">
        <v>468</v>
      </c>
      <c r="B322" s="496" t="s">
        <v>296</v>
      </c>
      <c r="C322" s="496" t="s">
        <v>455</v>
      </c>
      <c r="D322" s="496" t="s">
        <v>278</v>
      </c>
      <c r="E322" s="496" t="s">
        <v>273</v>
      </c>
      <c r="F322" s="497">
        <v>1830</v>
      </c>
      <c r="G322" s="496" t="s">
        <v>277</v>
      </c>
    </row>
    <row r="323" spans="1:7" x14ac:dyDescent="0.2">
      <c r="A323" s="498">
        <v>469</v>
      </c>
      <c r="B323" s="496" t="s">
        <v>287</v>
      </c>
      <c r="C323" s="496" t="s">
        <v>454</v>
      </c>
      <c r="D323" s="496" t="s">
        <v>454</v>
      </c>
      <c r="E323" s="496" t="s">
        <v>273</v>
      </c>
      <c r="F323" s="497">
        <v>73200</v>
      </c>
      <c r="G323" s="496" t="s">
        <v>272</v>
      </c>
    </row>
    <row r="324" spans="1:7" x14ac:dyDescent="0.2">
      <c r="A324" s="498">
        <v>470</v>
      </c>
      <c r="B324" s="496" t="s">
        <v>294</v>
      </c>
      <c r="C324" s="496" t="s">
        <v>453</v>
      </c>
      <c r="D324" s="496" t="s">
        <v>452</v>
      </c>
      <c r="E324" s="496" t="s">
        <v>273</v>
      </c>
      <c r="F324" s="497">
        <v>1830</v>
      </c>
      <c r="G324" s="496" t="s">
        <v>277</v>
      </c>
    </row>
    <row r="325" spans="1:7" x14ac:dyDescent="0.2">
      <c r="A325" s="498">
        <v>471</v>
      </c>
      <c r="B325" s="496" t="s">
        <v>276</v>
      </c>
      <c r="C325" s="496" t="s">
        <v>451</v>
      </c>
      <c r="D325" s="496" t="s">
        <v>448</v>
      </c>
      <c r="E325" s="496" t="s">
        <v>273</v>
      </c>
      <c r="F325" s="497">
        <v>9760</v>
      </c>
      <c r="G325" s="496" t="s">
        <v>351</v>
      </c>
    </row>
    <row r="326" spans="1:7" x14ac:dyDescent="0.2">
      <c r="A326" s="498">
        <v>472</v>
      </c>
      <c r="B326" s="496" t="s">
        <v>276</v>
      </c>
      <c r="C326" s="496" t="s">
        <v>450</v>
      </c>
      <c r="D326" s="496" t="s">
        <v>441</v>
      </c>
      <c r="E326" s="496" t="s">
        <v>273</v>
      </c>
      <c r="F326" s="497">
        <v>34953</v>
      </c>
      <c r="G326" s="496" t="s">
        <v>351</v>
      </c>
    </row>
    <row r="327" spans="1:7" x14ac:dyDescent="0.2">
      <c r="A327" s="498">
        <v>473</v>
      </c>
      <c r="B327" s="496" t="s">
        <v>276</v>
      </c>
      <c r="C327" s="496" t="s">
        <v>449</v>
      </c>
      <c r="D327" s="496" t="s">
        <v>448</v>
      </c>
      <c r="E327" s="496" t="s">
        <v>273</v>
      </c>
      <c r="F327" s="497">
        <v>9760</v>
      </c>
      <c r="G327" s="496" t="s">
        <v>277</v>
      </c>
    </row>
    <row r="328" spans="1:7" x14ac:dyDescent="0.2">
      <c r="A328" s="498">
        <v>474</v>
      </c>
      <c r="B328" s="496" t="s">
        <v>276</v>
      </c>
      <c r="C328" s="496" t="s">
        <v>436</v>
      </c>
      <c r="D328" s="496" t="s">
        <v>280</v>
      </c>
      <c r="E328" s="496" t="s">
        <v>273</v>
      </c>
      <c r="F328" s="497">
        <v>4392</v>
      </c>
      <c r="G328" s="496" t="s">
        <v>283</v>
      </c>
    </row>
    <row r="329" spans="1:7" x14ac:dyDescent="0.2">
      <c r="A329" s="498">
        <v>475</v>
      </c>
      <c r="B329" s="496" t="s">
        <v>276</v>
      </c>
      <c r="C329" s="496" t="s">
        <v>415</v>
      </c>
      <c r="D329" s="496" t="s">
        <v>415</v>
      </c>
      <c r="E329" s="496" t="s">
        <v>273</v>
      </c>
      <c r="F329" s="497">
        <v>5246</v>
      </c>
      <c r="G329" s="496" t="s">
        <v>283</v>
      </c>
    </row>
    <row r="330" spans="1:7" x14ac:dyDescent="0.2">
      <c r="A330" s="498">
        <v>476</v>
      </c>
      <c r="B330" s="496" t="s">
        <v>276</v>
      </c>
      <c r="C330" s="496" t="s">
        <v>447</v>
      </c>
      <c r="D330" s="496" t="s">
        <v>434</v>
      </c>
      <c r="E330" s="496" t="s">
        <v>273</v>
      </c>
      <c r="F330" s="497">
        <v>8540</v>
      </c>
      <c r="G330" s="496" t="s">
        <v>351</v>
      </c>
    </row>
    <row r="331" spans="1:7" x14ac:dyDescent="0.2">
      <c r="A331" s="498">
        <v>477</v>
      </c>
      <c r="B331" s="496" t="s">
        <v>276</v>
      </c>
      <c r="C331" s="496" t="s">
        <v>446</v>
      </c>
      <c r="D331" s="496" t="s">
        <v>445</v>
      </c>
      <c r="E331" s="496" t="s">
        <v>273</v>
      </c>
      <c r="F331" s="497">
        <v>3660</v>
      </c>
      <c r="G331" s="496" t="s">
        <v>283</v>
      </c>
    </row>
    <row r="332" spans="1:7" x14ac:dyDescent="0.2">
      <c r="A332" s="498">
        <v>478</v>
      </c>
      <c r="B332" s="496" t="s">
        <v>276</v>
      </c>
      <c r="C332" s="496" t="s">
        <v>444</v>
      </c>
      <c r="D332" s="496" t="s">
        <v>443</v>
      </c>
      <c r="E332" s="496" t="s">
        <v>273</v>
      </c>
      <c r="F332" s="497">
        <v>19520</v>
      </c>
      <c r="G332" s="496" t="s">
        <v>272</v>
      </c>
    </row>
    <row r="333" spans="1:7" x14ac:dyDescent="0.2">
      <c r="A333" s="498">
        <v>479</v>
      </c>
      <c r="B333" s="496" t="s">
        <v>282</v>
      </c>
      <c r="C333" s="496" t="s">
        <v>442</v>
      </c>
      <c r="D333" s="496" t="s">
        <v>441</v>
      </c>
      <c r="E333" s="496" t="s">
        <v>273</v>
      </c>
      <c r="F333" s="497">
        <v>34953</v>
      </c>
      <c r="G333" s="496" t="s">
        <v>351</v>
      </c>
    </row>
    <row r="334" spans="1:7" x14ac:dyDescent="0.2">
      <c r="A334" s="498">
        <v>480</v>
      </c>
      <c r="B334" s="496" t="s">
        <v>282</v>
      </c>
      <c r="C334" s="496" t="s">
        <v>440</v>
      </c>
      <c r="D334" s="496" t="s">
        <v>439</v>
      </c>
      <c r="E334" s="496" t="s">
        <v>273</v>
      </c>
      <c r="F334" s="497">
        <v>18300</v>
      </c>
      <c r="G334" s="496" t="s">
        <v>283</v>
      </c>
    </row>
    <row r="335" spans="1:7" x14ac:dyDescent="0.2">
      <c r="A335" s="498">
        <v>481</v>
      </c>
      <c r="B335" s="496" t="s">
        <v>282</v>
      </c>
      <c r="C335" s="496" t="s">
        <v>438</v>
      </c>
      <c r="D335" s="496" t="s">
        <v>437</v>
      </c>
      <c r="E335" s="496" t="s">
        <v>273</v>
      </c>
      <c r="F335" s="497">
        <v>9760</v>
      </c>
      <c r="G335" s="496" t="s">
        <v>277</v>
      </c>
    </row>
    <row r="336" spans="1:7" x14ac:dyDescent="0.2">
      <c r="A336" s="498">
        <v>482</v>
      </c>
      <c r="B336" s="496" t="s">
        <v>282</v>
      </c>
      <c r="C336" s="496" t="s">
        <v>436</v>
      </c>
      <c r="D336" s="496" t="s">
        <v>280</v>
      </c>
      <c r="E336" s="496" t="s">
        <v>273</v>
      </c>
      <c r="F336" s="497">
        <v>4392</v>
      </c>
      <c r="G336" s="496" t="s">
        <v>283</v>
      </c>
    </row>
    <row r="337" spans="1:7" x14ac:dyDescent="0.2">
      <c r="A337" s="498">
        <v>483</v>
      </c>
      <c r="B337" s="496" t="s">
        <v>282</v>
      </c>
      <c r="C337" s="496" t="s">
        <v>435</v>
      </c>
      <c r="D337" s="496" t="s">
        <v>434</v>
      </c>
      <c r="E337" s="496" t="s">
        <v>273</v>
      </c>
      <c r="F337" s="497">
        <v>8540</v>
      </c>
      <c r="G337" s="496" t="s">
        <v>421</v>
      </c>
    </row>
    <row r="338" spans="1:7" x14ac:dyDescent="0.2">
      <c r="A338" s="498">
        <v>484</v>
      </c>
      <c r="B338" s="496" t="s">
        <v>276</v>
      </c>
      <c r="C338" s="496" t="s">
        <v>433</v>
      </c>
      <c r="D338" s="496" t="s">
        <v>432</v>
      </c>
      <c r="E338" s="496" t="s">
        <v>273</v>
      </c>
      <c r="F338" s="497">
        <v>18300</v>
      </c>
      <c r="G338" s="496" t="s">
        <v>272</v>
      </c>
    </row>
    <row r="339" spans="1:7" x14ac:dyDescent="0.2">
      <c r="A339" s="498">
        <v>485</v>
      </c>
      <c r="B339" s="496" t="s">
        <v>287</v>
      </c>
      <c r="C339" s="496" t="s">
        <v>431</v>
      </c>
      <c r="E339" s="496" t="s">
        <v>273</v>
      </c>
      <c r="F339" s="497">
        <v>6100</v>
      </c>
      <c r="G339" s="496" t="s">
        <v>283</v>
      </c>
    </row>
    <row r="340" spans="1:7" x14ac:dyDescent="0.2">
      <c r="A340" s="498">
        <v>486</v>
      </c>
      <c r="B340" s="496" t="s">
        <v>287</v>
      </c>
      <c r="C340" s="496" t="s">
        <v>430</v>
      </c>
      <c r="E340" s="496" t="s">
        <v>273</v>
      </c>
      <c r="F340" s="497">
        <v>14640</v>
      </c>
      <c r="G340" s="496" t="s">
        <v>283</v>
      </c>
    </row>
    <row r="341" spans="1:7" x14ac:dyDescent="0.2">
      <c r="A341" s="498">
        <v>487</v>
      </c>
      <c r="B341" s="496" t="s">
        <v>287</v>
      </c>
      <c r="C341" s="496" t="s">
        <v>429</v>
      </c>
      <c r="D341" s="496" t="s">
        <v>278</v>
      </c>
      <c r="E341" s="496" t="s">
        <v>273</v>
      </c>
      <c r="F341" s="497">
        <v>488</v>
      </c>
      <c r="G341" s="496" t="s">
        <v>283</v>
      </c>
    </row>
    <row r="342" spans="1:7" x14ac:dyDescent="0.2">
      <c r="A342" s="498">
        <v>488</v>
      </c>
      <c r="B342" s="496" t="s">
        <v>287</v>
      </c>
      <c r="C342" s="496" t="s">
        <v>428</v>
      </c>
      <c r="D342" s="496" t="s">
        <v>278</v>
      </c>
      <c r="E342" s="496" t="s">
        <v>273</v>
      </c>
      <c r="F342" s="497">
        <v>854</v>
      </c>
      <c r="G342" s="496" t="s">
        <v>283</v>
      </c>
    </row>
    <row r="343" spans="1:7" x14ac:dyDescent="0.2">
      <c r="A343" s="498">
        <v>489</v>
      </c>
      <c r="B343" s="496" t="s">
        <v>276</v>
      </c>
      <c r="C343" s="496" t="s">
        <v>427</v>
      </c>
      <c r="D343" s="496" t="s">
        <v>426</v>
      </c>
      <c r="E343" s="496" t="s">
        <v>273</v>
      </c>
      <c r="F343" s="497">
        <v>3050</v>
      </c>
      <c r="G343" s="496" t="s">
        <v>272</v>
      </c>
    </row>
    <row r="344" spans="1:7" x14ac:dyDescent="0.2">
      <c r="A344" s="498">
        <v>490</v>
      </c>
      <c r="B344" s="496" t="s">
        <v>287</v>
      </c>
      <c r="C344" s="496" t="s">
        <v>425</v>
      </c>
      <c r="D344" s="496" t="s">
        <v>278</v>
      </c>
      <c r="E344" s="496" t="s">
        <v>273</v>
      </c>
      <c r="F344" s="497">
        <v>1464</v>
      </c>
      <c r="G344" s="496" t="s">
        <v>283</v>
      </c>
    </row>
    <row r="345" spans="1:7" x14ac:dyDescent="0.2">
      <c r="A345" s="498">
        <v>491</v>
      </c>
      <c r="B345" s="496" t="s">
        <v>276</v>
      </c>
      <c r="C345" s="496" t="s">
        <v>420</v>
      </c>
      <c r="D345" s="496" t="s">
        <v>424</v>
      </c>
      <c r="E345" s="496" t="s">
        <v>273</v>
      </c>
      <c r="F345" s="497">
        <v>3660</v>
      </c>
      <c r="G345" s="496" t="s">
        <v>272</v>
      </c>
    </row>
    <row r="346" spans="1:7" x14ac:dyDescent="0.2">
      <c r="A346" s="498">
        <v>492</v>
      </c>
      <c r="B346" s="496" t="s">
        <v>290</v>
      </c>
      <c r="C346" s="496" t="s">
        <v>423</v>
      </c>
      <c r="D346" s="496" t="s">
        <v>422</v>
      </c>
      <c r="E346" s="496" t="s">
        <v>273</v>
      </c>
      <c r="F346" s="497">
        <v>3050</v>
      </c>
      <c r="G346" s="496" t="s">
        <v>421</v>
      </c>
    </row>
    <row r="347" spans="1:7" x14ac:dyDescent="0.2">
      <c r="A347" s="498">
        <v>493</v>
      </c>
      <c r="B347" s="496" t="s">
        <v>290</v>
      </c>
      <c r="C347" s="496" t="s">
        <v>420</v>
      </c>
      <c r="E347" s="496" t="s">
        <v>273</v>
      </c>
      <c r="F347" s="497">
        <v>3660</v>
      </c>
      <c r="G347" s="496" t="s">
        <v>272</v>
      </c>
    </row>
    <row r="348" spans="1:7" x14ac:dyDescent="0.2">
      <c r="A348" s="498">
        <v>494</v>
      </c>
      <c r="B348" s="496" t="s">
        <v>290</v>
      </c>
      <c r="C348" s="496" t="s">
        <v>419</v>
      </c>
      <c r="E348" s="496" t="s">
        <v>273</v>
      </c>
      <c r="F348" s="497">
        <v>21960</v>
      </c>
      <c r="G348" s="496" t="s">
        <v>351</v>
      </c>
    </row>
    <row r="349" spans="1:7" x14ac:dyDescent="0.2">
      <c r="A349" s="498">
        <v>495</v>
      </c>
      <c r="B349" s="496" t="s">
        <v>282</v>
      </c>
      <c r="C349" s="496" t="s">
        <v>418</v>
      </c>
      <c r="D349" s="496" t="s">
        <v>417</v>
      </c>
      <c r="E349" s="496" t="s">
        <v>273</v>
      </c>
      <c r="F349" s="497">
        <v>14640</v>
      </c>
      <c r="G349" s="496" t="s">
        <v>283</v>
      </c>
    </row>
    <row r="350" spans="1:7" x14ac:dyDescent="0.2">
      <c r="A350" s="498">
        <v>496</v>
      </c>
      <c r="B350" s="496" t="s">
        <v>282</v>
      </c>
      <c r="C350" s="496" t="s">
        <v>416</v>
      </c>
      <c r="D350" s="496" t="s">
        <v>278</v>
      </c>
      <c r="E350" s="496" t="s">
        <v>273</v>
      </c>
      <c r="F350" s="497">
        <v>183</v>
      </c>
      <c r="G350" s="496" t="s">
        <v>277</v>
      </c>
    </row>
    <row r="351" spans="1:7" x14ac:dyDescent="0.2">
      <c r="A351" s="498">
        <v>497</v>
      </c>
      <c r="B351" s="496" t="s">
        <v>276</v>
      </c>
      <c r="C351" s="496" t="s">
        <v>415</v>
      </c>
      <c r="D351" s="496" t="s">
        <v>415</v>
      </c>
      <c r="E351" s="496" t="s">
        <v>273</v>
      </c>
      <c r="F351" s="497">
        <v>5490</v>
      </c>
      <c r="G351" s="496" t="s">
        <v>326</v>
      </c>
    </row>
    <row r="352" spans="1:7" x14ac:dyDescent="0.2">
      <c r="A352" s="498">
        <v>498</v>
      </c>
      <c r="B352" s="496" t="s">
        <v>287</v>
      </c>
      <c r="C352" s="496" t="s">
        <v>414</v>
      </c>
      <c r="D352" s="496" t="s">
        <v>278</v>
      </c>
      <c r="E352" s="496" t="s">
        <v>273</v>
      </c>
      <c r="F352" s="497">
        <v>1220</v>
      </c>
      <c r="G352" s="496" t="s">
        <v>283</v>
      </c>
    </row>
    <row r="353" spans="1:7" x14ac:dyDescent="0.2">
      <c r="A353" s="498">
        <v>499</v>
      </c>
      <c r="B353" s="496" t="s">
        <v>287</v>
      </c>
      <c r="C353" s="496" t="s">
        <v>413</v>
      </c>
      <c r="D353" s="496" t="s">
        <v>278</v>
      </c>
      <c r="E353" s="496" t="s">
        <v>273</v>
      </c>
      <c r="F353" s="497">
        <v>1220</v>
      </c>
      <c r="G353" s="496" t="s">
        <v>283</v>
      </c>
    </row>
    <row r="354" spans="1:7" x14ac:dyDescent="0.2">
      <c r="A354" s="498">
        <v>500</v>
      </c>
      <c r="B354" s="496" t="s">
        <v>276</v>
      </c>
      <c r="C354" s="496" t="s">
        <v>409</v>
      </c>
      <c r="D354" s="496" t="s">
        <v>411</v>
      </c>
      <c r="E354" s="496" t="s">
        <v>380</v>
      </c>
      <c r="F354" s="497">
        <v>689450.06</v>
      </c>
      <c r="G354" s="496" t="s">
        <v>351</v>
      </c>
    </row>
    <row r="355" spans="1:7" x14ac:dyDescent="0.2">
      <c r="A355" s="498">
        <v>501</v>
      </c>
      <c r="B355" s="496" t="s">
        <v>276</v>
      </c>
      <c r="C355" s="496" t="s">
        <v>407</v>
      </c>
      <c r="D355" s="496" t="s">
        <v>407</v>
      </c>
      <c r="E355" s="496" t="s">
        <v>273</v>
      </c>
      <c r="F355" s="497">
        <v>11712</v>
      </c>
      <c r="G355" s="496" t="s">
        <v>351</v>
      </c>
    </row>
    <row r="356" spans="1:7" x14ac:dyDescent="0.2">
      <c r="A356" s="498">
        <v>502</v>
      </c>
      <c r="B356" s="496" t="s">
        <v>276</v>
      </c>
      <c r="C356" s="496" t="s">
        <v>412</v>
      </c>
      <c r="D356" s="496" t="s">
        <v>411</v>
      </c>
      <c r="E356" s="496" t="s">
        <v>273</v>
      </c>
      <c r="F356" s="497">
        <v>24400</v>
      </c>
      <c r="G356" s="496" t="s">
        <v>351</v>
      </c>
    </row>
    <row r="357" spans="1:7" x14ac:dyDescent="0.2">
      <c r="A357" s="498">
        <v>506</v>
      </c>
      <c r="B357" s="496" t="s">
        <v>276</v>
      </c>
      <c r="C357" s="496" t="s">
        <v>397</v>
      </c>
      <c r="D357" s="496" t="s">
        <v>396</v>
      </c>
      <c r="E357" s="496" t="s">
        <v>273</v>
      </c>
      <c r="F357" s="497">
        <v>244000</v>
      </c>
      <c r="G357" s="496" t="s">
        <v>351</v>
      </c>
    </row>
    <row r="358" spans="1:7" x14ac:dyDescent="0.2">
      <c r="A358" s="498">
        <v>507</v>
      </c>
      <c r="B358" s="496" t="s">
        <v>276</v>
      </c>
      <c r="C358" s="496" t="s">
        <v>397</v>
      </c>
      <c r="D358" s="496" t="s">
        <v>396</v>
      </c>
      <c r="E358" s="496" t="s">
        <v>273</v>
      </c>
      <c r="F358" s="497">
        <v>244000</v>
      </c>
      <c r="G358" s="496" t="s">
        <v>351</v>
      </c>
    </row>
    <row r="359" spans="1:7" x14ac:dyDescent="0.2">
      <c r="A359" s="498">
        <v>508</v>
      </c>
      <c r="B359" s="496" t="s">
        <v>276</v>
      </c>
      <c r="C359" s="496" t="s">
        <v>397</v>
      </c>
      <c r="D359" s="496" t="s">
        <v>396</v>
      </c>
      <c r="E359" s="496" t="s">
        <v>273</v>
      </c>
      <c r="F359" s="497">
        <v>244000</v>
      </c>
      <c r="G359" s="496" t="s">
        <v>351</v>
      </c>
    </row>
    <row r="360" spans="1:7" x14ac:dyDescent="0.2">
      <c r="A360" s="498">
        <v>509</v>
      </c>
      <c r="B360" s="496" t="s">
        <v>276</v>
      </c>
      <c r="C360" s="496" t="s">
        <v>410</v>
      </c>
      <c r="D360" s="496" t="s">
        <v>396</v>
      </c>
      <c r="E360" s="496" t="s">
        <v>357</v>
      </c>
      <c r="F360" s="497">
        <v>244000</v>
      </c>
      <c r="G360" s="496" t="s">
        <v>272</v>
      </c>
    </row>
    <row r="361" spans="1:7" x14ac:dyDescent="0.2">
      <c r="A361" s="498">
        <v>510</v>
      </c>
      <c r="B361" s="496" t="s">
        <v>276</v>
      </c>
      <c r="C361" s="496" t="s">
        <v>404</v>
      </c>
      <c r="E361" s="496" t="s">
        <v>357</v>
      </c>
      <c r="F361" s="497">
        <v>280600</v>
      </c>
      <c r="G361" s="496" t="s">
        <v>351</v>
      </c>
    </row>
    <row r="362" spans="1:7" x14ac:dyDescent="0.2">
      <c r="A362" s="498">
        <v>511</v>
      </c>
      <c r="B362" s="496" t="s">
        <v>276</v>
      </c>
      <c r="C362" s="496" t="s">
        <v>402</v>
      </c>
      <c r="D362" s="496" t="s">
        <v>402</v>
      </c>
      <c r="E362" s="496" t="s">
        <v>273</v>
      </c>
      <c r="F362" s="497">
        <v>85400</v>
      </c>
      <c r="G362" s="496" t="s">
        <v>351</v>
      </c>
    </row>
    <row r="363" spans="1:7" x14ac:dyDescent="0.2">
      <c r="A363" s="498">
        <v>512</v>
      </c>
      <c r="B363" s="496" t="s">
        <v>276</v>
      </c>
      <c r="C363" s="496" t="s">
        <v>401</v>
      </c>
      <c r="D363" s="496" t="s">
        <v>400</v>
      </c>
      <c r="E363" s="496" t="s">
        <v>273</v>
      </c>
      <c r="F363" s="497">
        <v>56120</v>
      </c>
      <c r="G363" s="496" t="s">
        <v>351</v>
      </c>
    </row>
    <row r="364" spans="1:7" x14ac:dyDescent="0.2">
      <c r="A364" s="498">
        <v>513</v>
      </c>
      <c r="B364" s="496" t="s">
        <v>276</v>
      </c>
      <c r="C364" s="496" t="s">
        <v>391</v>
      </c>
      <c r="D364" s="496" t="s">
        <v>391</v>
      </c>
      <c r="E364" s="496" t="s">
        <v>273</v>
      </c>
      <c r="F364" s="497">
        <v>73200</v>
      </c>
      <c r="G364" s="496" t="s">
        <v>351</v>
      </c>
    </row>
    <row r="365" spans="1:7" x14ac:dyDescent="0.2">
      <c r="A365" s="498">
        <v>514</v>
      </c>
      <c r="B365" s="496" t="s">
        <v>290</v>
      </c>
      <c r="C365" s="496" t="s">
        <v>409</v>
      </c>
      <c r="D365" s="496" t="s">
        <v>408</v>
      </c>
      <c r="E365" s="496" t="s">
        <v>380</v>
      </c>
      <c r="F365" s="497">
        <v>689450.06</v>
      </c>
      <c r="G365" s="496" t="s">
        <v>351</v>
      </c>
    </row>
    <row r="366" spans="1:7" x14ac:dyDescent="0.2">
      <c r="A366" s="498">
        <v>515</v>
      </c>
      <c r="B366" s="496" t="s">
        <v>290</v>
      </c>
      <c r="C366" s="496" t="s">
        <v>407</v>
      </c>
      <c r="D366" s="496" t="s">
        <v>407</v>
      </c>
      <c r="E366" s="496" t="s">
        <v>273</v>
      </c>
      <c r="F366" s="497">
        <v>11712</v>
      </c>
      <c r="G366" s="496" t="s">
        <v>351</v>
      </c>
    </row>
    <row r="367" spans="1:7" x14ac:dyDescent="0.2">
      <c r="A367" s="498">
        <v>516</v>
      </c>
      <c r="B367" s="496" t="s">
        <v>290</v>
      </c>
      <c r="C367" s="496" t="s">
        <v>406</v>
      </c>
      <c r="D367" s="496" t="s">
        <v>405</v>
      </c>
      <c r="E367" s="496" t="s">
        <v>273</v>
      </c>
      <c r="F367" s="497">
        <v>396500</v>
      </c>
      <c r="G367" s="496" t="s">
        <v>272</v>
      </c>
    </row>
    <row r="368" spans="1:7" x14ac:dyDescent="0.2">
      <c r="A368" s="498">
        <v>517</v>
      </c>
      <c r="B368" s="496" t="s">
        <v>290</v>
      </c>
      <c r="C368" s="496" t="s">
        <v>394</v>
      </c>
      <c r="D368" s="496" t="s">
        <v>394</v>
      </c>
      <c r="E368" s="496" t="s">
        <v>273</v>
      </c>
      <c r="F368" s="497">
        <v>11712</v>
      </c>
      <c r="G368" s="496" t="s">
        <v>272</v>
      </c>
    </row>
    <row r="369" spans="1:7" x14ac:dyDescent="0.2">
      <c r="A369" s="498">
        <v>518</v>
      </c>
      <c r="B369" s="496" t="s">
        <v>290</v>
      </c>
      <c r="C369" s="496" t="s">
        <v>393</v>
      </c>
      <c r="D369" s="496" t="s">
        <v>393</v>
      </c>
      <c r="E369" s="496" t="s">
        <v>273</v>
      </c>
      <c r="F369" s="497">
        <v>135420</v>
      </c>
      <c r="G369" s="496" t="s">
        <v>272</v>
      </c>
    </row>
    <row r="370" spans="1:7" x14ac:dyDescent="0.2">
      <c r="A370" s="498">
        <v>519</v>
      </c>
      <c r="B370" s="496" t="s">
        <v>290</v>
      </c>
      <c r="C370" s="496" t="s">
        <v>404</v>
      </c>
      <c r="D370" s="496" t="s">
        <v>403</v>
      </c>
      <c r="E370" s="496" t="s">
        <v>357</v>
      </c>
      <c r="F370" s="497">
        <v>280600</v>
      </c>
      <c r="G370" s="496" t="s">
        <v>351</v>
      </c>
    </row>
    <row r="371" spans="1:7" x14ac:dyDescent="0.2">
      <c r="A371" s="498">
        <v>520</v>
      </c>
      <c r="B371" s="496" t="s">
        <v>290</v>
      </c>
      <c r="C371" s="496" t="s">
        <v>397</v>
      </c>
      <c r="D371" s="496" t="s">
        <v>396</v>
      </c>
      <c r="E371" s="496" t="s">
        <v>273</v>
      </c>
      <c r="F371" s="497">
        <v>244000</v>
      </c>
      <c r="G371" s="496" t="s">
        <v>351</v>
      </c>
    </row>
    <row r="372" spans="1:7" x14ac:dyDescent="0.2">
      <c r="A372" s="498">
        <v>521</v>
      </c>
      <c r="B372" s="496" t="s">
        <v>290</v>
      </c>
      <c r="C372" s="496" t="s">
        <v>402</v>
      </c>
      <c r="D372" s="496" t="s">
        <v>402</v>
      </c>
      <c r="E372" s="496" t="s">
        <v>273</v>
      </c>
      <c r="F372" s="497">
        <v>0</v>
      </c>
      <c r="G372" s="496" t="s">
        <v>351</v>
      </c>
    </row>
    <row r="373" spans="1:7" x14ac:dyDescent="0.2">
      <c r="A373" s="498">
        <v>522</v>
      </c>
      <c r="B373" s="496" t="s">
        <v>290</v>
      </c>
      <c r="C373" s="496" t="s">
        <v>391</v>
      </c>
      <c r="D373" s="496" t="s">
        <v>391</v>
      </c>
      <c r="E373" s="496" t="s">
        <v>273</v>
      </c>
      <c r="F373" s="497">
        <v>73200</v>
      </c>
      <c r="G373" s="496" t="s">
        <v>351</v>
      </c>
    </row>
    <row r="374" spans="1:7" x14ac:dyDescent="0.2">
      <c r="A374" s="498">
        <v>523</v>
      </c>
      <c r="B374" s="496" t="s">
        <v>290</v>
      </c>
      <c r="C374" s="496" t="s">
        <v>401</v>
      </c>
      <c r="D374" s="496" t="s">
        <v>400</v>
      </c>
      <c r="E374" s="496" t="s">
        <v>273</v>
      </c>
      <c r="F374" s="497">
        <v>28060</v>
      </c>
      <c r="G374" s="496" t="s">
        <v>351</v>
      </c>
    </row>
    <row r="375" spans="1:7" x14ac:dyDescent="0.2">
      <c r="A375" s="498">
        <v>524</v>
      </c>
      <c r="B375" s="496" t="s">
        <v>296</v>
      </c>
      <c r="C375" s="496" t="s">
        <v>399</v>
      </c>
      <c r="D375" s="496" t="s">
        <v>398</v>
      </c>
      <c r="E375" s="496" t="s">
        <v>357</v>
      </c>
      <c r="F375" s="497">
        <v>280600</v>
      </c>
      <c r="G375" s="496" t="s">
        <v>351</v>
      </c>
    </row>
    <row r="376" spans="1:7" x14ac:dyDescent="0.2">
      <c r="A376" s="498">
        <v>525</v>
      </c>
      <c r="B376" s="496" t="s">
        <v>296</v>
      </c>
      <c r="C376" s="496" t="s">
        <v>397</v>
      </c>
      <c r="D376" s="496" t="s">
        <v>396</v>
      </c>
      <c r="E376" s="496" t="s">
        <v>273</v>
      </c>
      <c r="F376" s="497">
        <v>244000</v>
      </c>
      <c r="G376" s="496" t="s">
        <v>351</v>
      </c>
    </row>
    <row r="377" spans="1:7" x14ac:dyDescent="0.2">
      <c r="A377" s="498">
        <v>526</v>
      </c>
      <c r="B377" s="496" t="s">
        <v>296</v>
      </c>
      <c r="C377" s="496" t="s">
        <v>395</v>
      </c>
      <c r="D377" s="496" t="s">
        <v>395</v>
      </c>
      <c r="E377" s="496" t="s">
        <v>273</v>
      </c>
      <c r="F377" s="497">
        <v>25376</v>
      </c>
      <c r="G377" s="496" t="s">
        <v>351</v>
      </c>
    </row>
    <row r="378" spans="1:7" x14ac:dyDescent="0.2">
      <c r="A378" s="498">
        <v>527</v>
      </c>
      <c r="B378" s="496" t="s">
        <v>296</v>
      </c>
      <c r="C378" s="496" t="s">
        <v>394</v>
      </c>
      <c r="D378" s="496" t="s">
        <v>394</v>
      </c>
      <c r="E378" s="496" t="s">
        <v>273</v>
      </c>
      <c r="F378" s="497">
        <v>18300</v>
      </c>
      <c r="G378" s="496" t="s">
        <v>351</v>
      </c>
    </row>
    <row r="379" spans="1:7" x14ac:dyDescent="0.2">
      <c r="A379" s="498">
        <v>528</v>
      </c>
      <c r="B379" s="496" t="s">
        <v>296</v>
      </c>
      <c r="C379" s="496" t="s">
        <v>393</v>
      </c>
      <c r="D379" s="496" t="s">
        <v>393</v>
      </c>
      <c r="E379" s="496" t="s">
        <v>273</v>
      </c>
      <c r="F379" s="497">
        <v>122000</v>
      </c>
      <c r="G379" s="496" t="s">
        <v>351</v>
      </c>
    </row>
    <row r="380" spans="1:7" x14ac:dyDescent="0.2">
      <c r="A380" s="498">
        <v>529</v>
      </c>
      <c r="B380" s="496" t="s">
        <v>296</v>
      </c>
      <c r="C380" s="496" t="s">
        <v>391</v>
      </c>
      <c r="D380" s="496" t="s">
        <v>391</v>
      </c>
      <c r="E380" s="496" t="s">
        <v>273</v>
      </c>
      <c r="F380" s="497">
        <v>73200</v>
      </c>
      <c r="G380" s="496" t="s">
        <v>351</v>
      </c>
    </row>
    <row r="381" spans="1:7" x14ac:dyDescent="0.2">
      <c r="A381" s="498">
        <v>530</v>
      </c>
      <c r="B381" s="496" t="s">
        <v>287</v>
      </c>
      <c r="C381" s="496" t="s">
        <v>392</v>
      </c>
      <c r="D381" s="496" t="s">
        <v>392</v>
      </c>
      <c r="E381" s="496" t="s">
        <v>273</v>
      </c>
      <c r="F381" s="497">
        <v>244000</v>
      </c>
      <c r="G381" s="496" t="s">
        <v>351</v>
      </c>
    </row>
    <row r="382" spans="1:7" x14ac:dyDescent="0.2">
      <c r="A382" s="498">
        <v>531</v>
      </c>
      <c r="B382" s="496" t="s">
        <v>287</v>
      </c>
      <c r="C382" s="496" t="s">
        <v>391</v>
      </c>
      <c r="D382" s="496" t="s">
        <v>391</v>
      </c>
      <c r="E382" s="496" t="s">
        <v>273</v>
      </c>
      <c r="F382" s="497">
        <v>73200</v>
      </c>
      <c r="G382" s="496" t="s">
        <v>351</v>
      </c>
    </row>
    <row r="383" spans="1:7" x14ac:dyDescent="0.2">
      <c r="A383" s="498">
        <v>532</v>
      </c>
      <c r="B383" s="496" t="s">
        <v>287</v>
      </c>
      <c r="C383" s="496" t="s">
        <v>390</v>
      </c>
      <c r="D383" s="496" t="s">
        <v>389</v>
      </c>
      <c r="E383" s="496" t="s">
        <v>273</v>
      </c>
      <c r="F383" s="497">
        <v>18300</v>
      </c>
      <c r="G383" s="496" t="s">
        <v>272</v>
      </c>
    </row>
    <row r="384" spans="1:7" x14ac:dyDescent="0.2">
      <c r="A384" s="498">
        <v>533</v>
      </c>
      <c r="B384" s="496" t="s">
        <v>276</v>
      </c>
      <c r="C384" s="496" t="s">
        <v>388</v>
      </c>
      <c r="D384" s="496" t="s">
        <v>368</v>
      </c>
      <c r="E384" s="496" t="s">
        <v>273</v>
      </c>
      <c r="F384" s="497">
        <v>164700</v>
      </c>
      <c r="G384" s="496" t="s">
        <v>351</v>
      </c>
    </row>
    <row r="385" spans="1:7" x14ac:dyDescent="0.2">
      <c r="A385" s="498">
        <v>534</v>
      </c>
      <c r="B385" s="496" t="s">
        <v>282</v>
      </c>
      <c r="C385" s="496" t="s">
        <v>369</v>
      </c>
      <c r="D385" s="496" t="s">
        <v>368</v>
      </c>
      <c r="E385" s="496" t="s">
        <v>273</v>
      </c>
      <c r="F385" s="497">
        <v>189685.6</v>
      </c>
      <c r="G385" s="496" t="s">
        <v>351</v>
      </c>
    </row>
    <row r="386" spans="1:7" x14ac:dyDescent="0.2">
      <c r="A386" s="498">
        <v>535</v>
      </c>
      <c r="B386" s="496" t="s">
        <v>282</v>
      </c>
      <c r="C386" s="496" t="s">
        <v>387</v>
      </c>
      <c r="D386" s="496" t="s">
        <v>383</v>
      </c>
      <c r="E386" s="496" t="s">
        <v>273</v>
      </c>
      <c r="F386" s="497">
        <v>248392</v>
      </c>
      <c r="G386" s="496" t="s">
        <v>351</v>
      </c>
    </row>
    <row r="387" spans="1:7" x14ac:dyDescent="0.2">
      <c r="A387" s="498">
        <v>536</v>
      </c>
      <c r="B387" s="496" t="s">
        <v>294</v>
      </c>
      <c r="C387" s="496" t="s">
        <v>369</v>
      </c>
      <c r="D387" s="496" t="s">
        <v>368</v>
      </c>
      <c r="E387" s="496" t="s">
        <v>273</v>
      </c>
      <c r="F387" s="497">
        <v>118950</v>
      </c>
      <c r="G387" s="496" t="s">
        <v>351</v>
      </c>
    </row>
    <row r="388" spans="1:7" x14ac:dyDescent="0.2">
      <c r="A388" s="498">
        <v>537</v>
      </c>
      <c r="B388" s="496" t="s">
        <v>282</v>
      </c>
      <c r="C388" s="496" t="s">
        <v>386</v>
      </c>
      <c r="D388" s="496" t="s">
        <v>385</v>
      </c>
      <c r="E388" s="496" t="s">
        <v>273</v>
      </c>
      <c r="F388" s="497">
        <v>85400</v>
      </c>
      <c r="G388" s="496" t="s">
        <v>351</v>
      </c>
    </row>
    <row r="389" spans="1:7" x14ac:dyDescent="0.2">
      <c r="A389" s="498">
        <v>538</v>
      </c>
      <c r="B389" s="496" t="s">
        <v>282</v>
      </c>
      <c r="C389" s="496" t="s">
        <v>384</v>
      </c>
      <c r="D389" s="496" t="s">
        <v>383</v>
      </c>
      <c r="E389" s="496" t="s">
        <v>273</v>
      </c>
      <c r="F389" s="497">
        <v>248392</v>
      </c>
      <c r="G389" s="496" t="s">
        <v>351</v>
      </c>
    </row>
    <row r="390" spans="1:7" x14ac:dyDescent="0.2">
      <c r="A390" s="498">
        <v>539</v>
      </c>
      <c r="B390" s="496" t="s">
        <v>282</v>
      </c>
      <c r="C390" s="496" t="s">
        <v>382</v>
      </c>
      <c r="D390" s="496" t="s">
        <v>381</v>
      </c>
      <c r="E390" s="496" t="s">
        <v>380</v>
      </c>
      <c r="F390" s="497">
        <v>701162.06</v>
      </c>
      <c r="G390" s="496" t="s">
        <v>351</v>
      </c>
    </row>
    <row r="391" spans="1:7" x14ac:dyDescent="0.2">
      <c r="A391" s="498">
        <v>540</v>
      </c>
      <c r="B391" s="496" t="s">
        <v>282</v>
      </c>
      <c r="C391" s="496" t="s">
        <v>379</v>
      </c>
      <c r="D391" s="496" t="s">
        <v>378</v>
      </c>
      <c r="E391" s="496" t="s">
        <v>273</v>
      </c>
      <c r="F391" s="497">
        <v>28060</v>
      </c>
      <c r="G391" s="496" t="s">
        <v>351</v>
      </c>
    </row>
    <row r="392" spans="1:7" x14ac:dyDescent="0.2">
      <c r="A392" s="498">
        <v>541</v>
      </c>
      <c r="B392" s="496" t="s">
        <v>294</v>
      </c>
      <c r="C392" s="496" t="s">
        <v>377</v>
      </c>
      <c r="D392" s="496" t="s">
        <v>370</v>
      </c>
      <c r="E392" s="496" t="s">
        <v>357</v>
      </c>
      <c r="F392" s="497">
        <v>280600</v>
      </c>
      <c r="G392" s="496" t="s">
        <v>351</v>
      </c>
    </row>
    <row r="393" spans="1:7" x14ac:dyDescent="0.2">
      <c r="A393" s="498">
        <v>542</v>
      </c>
      <c r="B393" s="496" t="s">
        <v>282</v>
      </c>
      <c r="C393" s="496" t="s">
        <v>376</v>
      </c>
      <c r="D393" s="496" t="s">
        <v>370</v>
      </c>
      <c r="E393" s="496" t="s">
        <v>273</v>
      </c>
      <c r="F393" s="497">
        <v>427000</v>
      </c>
      <c r="G393" s="496" t="s">
        <v>351</v>
      </c>
    </row>
    <row r="394" spans="1:7" x14ac:dyDescent="0.2">
      <c r="A394" s="498">
        <v>543</v>
      </c>
      <c r="B394" s="496" t="s">
        <v>282</v>
      </c>
      <c r="C394" s="496" t="s">
        <v>375</v>
      </c>
      <c r="D394" s="496" t="s">
        <v>370</v>
      </c>
      <c r="E394" s="496" t="s">
        <v>273</v>
      </c>
      <c r="F394" s="497">
        <v>427000</v>
      </c>
      <c r="G394" s="496" t="s">
        <v>351</v>
      </c>
    </row>
    <row r="395" spans="1:7" x14ac:dyDescent="0.2">
      <c r="A395" s="498">
        <v>544</v>
      </c>
      <c r="B395" s="496" t="s">
        <v>322</v>
      </c>
      <c r="C395" s="496" t="s">
        <v>374</v>
      </c>
      <c r="D395" s="496" t="s">
        <v>370</v>
      </c>
      <c r="E395" s="496" t="s">
        <v>357</v>
      </c>
      <c r="F395" s="497">
        <v>280600</v>
      </c>
      <c r="G395" s="496" t="s">
        <v>326</v>
      </c>
    </row>
    <row r="396" spans="1:7" x14ac:dyDescent="0.2">
      <c r="A396" s="498">
        <v>545</v>
      </c>
      <c r="B396" s="496" t="s">
        <v>294</v>
      </c>
      <c r="C396" s="496" t="s">
        <v>373</v>
      </c>
      <c r="D396" s="496" t="s">
        <v>370</v>
      </c>
      <c r="E396" s="496" t="s">
        <v>273</v>
      </c>
      <c r="F396" s="497">
        <v>280600</v>
      </c>
      <c r="G396" s="496" t="s">
        <v>351</v>
      </c>
    </row>
    <row r="397" spans="1:7" x14ac:dyDescent="0.2">
      <c r="A397" s="498">
        <v>546</v>
      </c>
      <c r="B397" s="496" t="s">
        <v>282</v>
      </c>
      <c r="C397" s="496" t="s">
        <v>372</v>
      </c>
      <c r="D397" s="496" t="s">
        <v>370</v>
      </c>
      <c r="E397" s="496" t="s">
        <v>357</v>
      </c>
      <c r="F397" s="497">
        <v>244000</v>
      </c>
      <c r="G397" s="496" t="s">
        <v>326</v>
      </c>
    </row>
    <row r="398" spans="1:7" x14ac:dyDescent="0.2">
      <c r="A398" s="498">
        <v>547</v>
      </c>
      <c r="B398" s="496" t="s">
        <v>282</v>
      </c>
      <c r="C398" s="496" t="s">
        <v>372</v>
      </c>
      <c r="D398" s="496" t="s">
        <v>370</v>
      </c>
      <c r="E398" s="496" t="s">
        <v>273</v>
      </c>
      <c r="F398" s="497">
        <v>244000</v>
      </c>
      <c r="G398" s="496" t="s">
        <v>351</v>
      </c>
    </row>
    <row r="399" spans="1:7" x14ac:dyDescent="0.2">
      <c r="A399" s="498">
        <v>548</v>
      </c>
      <c r="B399" s="496" t="s">
        <v>282</v>
      </c>
      <c r="C399" s="496" t="s">
        <v>371</v>
      </c>
      <c r="D399" s="496" t="s">
        <v>370</v>
      </c>
      <c r="E399" s="496" t="s">
        <v>273</v>
      </c>
      <c r="F399" s="497">
        <v>134200</v>
      </c>
      <c r="G399" s="496" t="s">
        <v>351</v>
      </c>
    </row>
    <row r="400" spans="1:7" x14ac:dyDescent="0.2">
      <c r="A400" s="498">
        <v>551</v>
      </c>
      <c r="B400" s="496" t="s">
        <v>287</v>
      </c>
      <c r="C400" s="496" t="s">
        <v>369</v>
      </c>
      <c r="D400" s="496" t="s">
        <v>368</v>
      </c>
      <c r="E400" s="496" t="s">
        <v>357</v>
      </c>
      <c r="F400" s="497">
        <v>274500</v>
      </c>
      <c r="G400" s="496" t="s">
        <v>351</v>
      </c>
    </row>
    <row r="401" spans="1:7" x14ac:dyDescent="0.2">
      <c r="A401" s="498">
        <v>552</v>
      </c>
      <c r="B401" s="496" t="s">
        <v>322</v>
      </c>
      <c r="C401" s="496" t="s">
        <v>369</v>
      </c>
      <c r="D401" s="496" t="s">
        <v>368</v>
      </c>
      <c r="E401" s="496" t="s">
        <v>357</v>
      </c>
      <c r="F401" s="497">
        <v>274500</v>
      </c>
      <c r="G401" s="496" t="s">
        <v>351</v>
      </c>
    </row>
    <row r="402" spans="1:7" x14ac:dyDescent="0.2">
      <c r="A402" s="498">
        <v>553</v>
      </c>
      <c r="B402" s="496" t="s">
        <v>276</v>
      </c>
      <c r="C402" s="496" t="s">
        <v>367</v>
      </c>
      <c r="D402" s="496" t="s">
        <v>278</v>
      </c>
      <c r="E402" s="496" t="s">
        <v>273</v>
      </c>
      <c r="F402" s="497">
        <v>6100</v>
      </c>
      <c r="G402" s="496" t="s">
        <v>277</v>
      </c>
    </row>
    <row r="403" spans="1:7" x14ac:dyDescent="0.2">
      <c r="A403" s="498">
        <v>554</v>
      </c>
      <c r="B403" s="496" t="s">
        <v>282</v>
      </c>
      <c r="C403" s="496" t="s">
        <v>366</v>
      </c>
      <c r="D403" s="496" t="s">
        <v>280</v>
      </c>
      <c r="E403" s="496" t="s">
        <v>273</v>
      </c>
      <c r="F403" s="497">
        <v>7320</v>
      </c>
      <c r="G403" s="496" t="s">
        <v>326</v>
      </c>
    </row>
    <row r="404" spans="1:7" x14ac:dyDescent="0.2">
      <c r="A404" s="498">
        <v>555</v>
      </c>
      <c r="B404" s="496" t="s">
        <v>282</v>
      </c>
      <c r="C404" s="496" t="s">
        <v>365</v>
      </c>
      <c r="D404" s="496" t="s">
        <v>342</v>
      </c>
      <c r="E404" s="496" t="s">
        <v>273</v>
      </c>
      <c r="F404" s="497">
        <v>549</v>
      </c>
      <c r="G404" s="496" t="s">
        <v>326</v>
      </c>
    </row>
    <row r="405" spans="1:7" x14ac:dyDescent="0.2">
      <c r="A405" s="498">
        <v>556</v>
      </c>
      <c r="B405" s="496" t="s">
        <v>287</v>
      </c>
      <c r="C405" s="496" t="s">
        <v>364</v>
      </c>
      <c r="D405" s="496" t="s">
        <v>280</v>
      </c>
      <c r="E405" s="496" t="s">
        <v>273</v>
      </c>
      <c r="F405" s="497">
        <v>976</v>
      </c>
      <c r="G405" s="496" t="s">
        <v>326</v>
      </c>
    </row>
    <row r="406" spans="1:7" x14ac:dyDescent="0.2">
      <c r="A406" s="498">
        <v>557</v>
      </c>
      <c r="B406" s="496" t="s">
        <v>276</v>
      </c>
      <c r="C406" s="496" t="s">
        <v>363</v>
      </c>
      <c r="E406" s="496" t="s">
        <v>357</v>
      </c>
      <c r="F406" s="497">
        <v>498360.65</v>
      </c>
      <c r="G406" s="496" t="s">
        <v>277</v>
      </c>
    </row>
    <row r="407" spans="1:7" x14ac:dyDescent="0.2">
      <c r="A407" s="498">
        <v>558</v>
      </c>
      <c r="B407" s="496" t="s">
        <v>276</v>
      </c>
      <c r="C407" s="496" t="s">
        <v>358</v>
      </c>
      <c r="E407" s="496" t="s">
        <v>357</v>
      </c>
      <c r="F407" s="497">
        <v>23688</v>
      </c>
      <c r="G407" s="496" t="s">
        <v>277</v>
      </c>
    </row>
    <row r="408" spans="1:7" x14ac:dyDescent="0.2">
      <c r="A408" s="498">
        <v>560</v>
      </c>
      <c r="B408" s="496" t="s">
        <v>290</v>
      </c>
      <c r="C408" s="496" t="s">
        <v>362</v>
      </c>
      <c r="E408" s="496" t="s">
        <v>357</v>
      </c>
      <c r="F408" s="497">
        <v>22323</v>
      </c>
      <c r="G408" s="496" t="s">
        <v>277</v>
      </c>
    </row>
    <row r="409" spans="1:7" x14ac:dyDescent="0.2">
      <c r="A409" s="498">
        <v>564</v>
      </c>
      <c r="B409" s="496" t="s">
        <v>294</v>
      </c>
      <c r="C409" s="496" t="s">
        <v>355</v>
      </c>
      <c r="E409" s="496" t="s">
        <v>273</v>
      </c>
      <c r="F409" s="497">
        <v>30143.4</v>
      </c>
      <c r="G409" s="496" t="s">
        <v>277</v>
      </c>
    </row>
    <row r="410" spans="1:7" x14ac:dyDescent="0.2">
      <c r="A410" s="498">
        <v>565</v>
      </c>
      <c r="B410" s="496" t="s">
        <v>276</v>
      </c>
      <c r="C410" s="496" t="s">
        <v>361</v>
      </c>
      <c r="E410" s="496" t="s">
        <v>273</v>
      </c>
      <c r="F410" s="497">
        <v>39397.050000000003</v>
      </c>
      <c r="G410" s="496" t="s">
        <v>277</v>
      </c>
    </row>
    <row r="411" spans="1:7" x14ac:dyDescent="0.2">
      <c r="A411" s="498">
        <v>566</v>
      </c>
      <c r="B411" s="496" t="s">
        <v>282</v>
      </c>
      <c r="C411" s="496" t="s">
        <v>361</v>
      </c>
      <c r="E411" s="496" t="s">
        <v>273</v>
      </c>
      <c r="F411" s="497">
        <v>39397.050000000003</v>
      </c>
      <c r="G411" s="496" t="s">
        <v>277</v>
      </c>
    </row>
    <row r="412" spans="1:7" x14ac:dyDescent="0.2">
      <c r="A412" s="498">
        <v>567</v>
      </c>
      <c r="B412" s="496" t="s">
        <v>276</v>
      </c>
      <c r="C412" s="496" t="s">
        <v>358</v>
      </c>
      <c r="E412" s="496" t="s">
        <v>273</v>
      </c>
      <c r="F412" s="497">
        <v>29611.58</v>
      </c>
      <c r="G412" s="496" t="s">
        <v>277</v>
      </c>
    </row>
    <row r="413" spans="1:7" x14ac:dyDescent="0.2">
      <c r="A413" s="498">
        <v>568</v>
      </c>
      <c r="B413" s="496" t="s">
        <v>276</v>
      </c>
      <c r="C413" s="496" t="s">
        <v>360</v>
      </c>
      <c r="E413" s="496" t="s">
        <v>273</v>
      </c>
      <c r="F413" s="497">
        <v>3500</v>
      </c>
      <c r="G413" s="496" t="s">
        <v>283</v>
      </c>
    </row>
    <row r="414" spans="1:7" x14ac:dyDescent="0.2">
      <c r="A414" s="498">
        <v>569</v>
      </c>
      <c r="B414" s="496" t="s">
        <v>282</v>
      </c>
      <c r="C414" s="496" t="s">
        <v>359</v>
      </c>
      <c r="E414" s="496" t="s">
        <v>273</v>
      </c>
      <c r="F414" s="497">
        <v>21106</v>
      </c>
      <c r="G414" s="496" t="s">
        <v>277</v>
      </c>
    </row>
    <row r="415" spans="1:7" x14ac:dyDescent="0.2">
      <c r="A415" s="498">
        <v>570</v>
      </c>
      <c r="B415" s="496" t="s">
        <v>290</v>
      </c>
      <c r="C415" s="496" t="s">
        <v>358</v>
      </c>
      <c r="E415" s="496" t="s">
        <v>357</v>
      </c>
      <c r="F415" s="497">
        <v>48751.5</v>
      </c>
      <c r="G415" s="496" t="s">
        <v>277</v>
      </c>
    </row>
    <row r="416" spans="1:7" x14ac:dyDescent="0.2">
      <c r="A416" s="498">
        <v>572</v>
      </c>
      <c r="B416" s="496" t="s">
        <v>276</v>
      </c>
      <c r="C416" s="496" t="s">
        <v>356</v>
      </c>
      <c r="E416" s="496" t="s">
        <v>273</v>
      </c>
      <c r="F416" s="497">
        <v>29011.5</v>
      </c>
      <c r="G416" s="496" t="s">
        <v>277</v>
      </c>
    </row>
    <row r="417" spans="1:7" x14ac:dyDescent="0.2">
      <c r="A417" s="498">
        <v>573</v>
      </c>
      <c r="B417" s="496" t="s">
        <v>282</v>
      </c>
      <c r="C417" s="496" t="s">
        <v>355</v>
      </c>
      <c r="E417" s="496" t="s">
        <v>273</v>
      </c>
      <c r="F417" s="497">
        <v>30143.4</v>
      </c>
      <c r="G417" s="496" t="s">
        <v>277</v>
      </c>
    </row>
    <row r="418" spans="1:7" x14ac:dyDescent="0.2">
      <c r="A418" s="498">
        <v>575</v>
      </c>
      <c r="B418" s="496" t="s">
        <v>282</v>
      </c>
      <c r="C418" s="496" t="s">
        <v>354</v>
      </c>
      <c r="D418" s="496" t="s">
        <v>280</v>
      </c>
      <c r="E418" s="496" t="s">
        <v>273</v>
      </c>
      <c r="F418" s="497">
        <v>18000</v>
      </c>
      <c r="G418" s="496" t="s">
        <v>351</v>
      </c>
    </row>
    <row r="419" spans="1:7" x14ac:dyDescent="0.2">
      <c r="A419" s="498">
        <v>576</v>
      </c>
      <c r="B419" s="496" t="s">
        <v>282</v>
      </c>
      <c r="C419" s="496" t="s">
        <v>353</v>
      </c>
      <c r="D419" s="496" t="s">
        <v>352</v>
      </c>
      <c r="E419" s="496" t="s">
        <v>273</v>
      </c>
      <c r="F419" s="497">
        <v>0</v>
      </c>
      <c r="G419" s="496" t="s">
        <v>351</v>
      </c>
    </row>
    <row r="420" spans="1:7" x14ac:dyDescent="0.2">
      <c r="A420" s="498">
        <v>577</v>
      </c>
      <c r="B420" s="496" t="s">
        <v>282</v>
      </c>
      <c r="C420" s="496" t="s">
        <v>350</v>
      </c>
      <c r="E420" s="496" t="s">
        <v>273</v>
      </c>
      <c r="F420" s="497">
        <v>2400</v>
      </c>
      <c r="G420" s="496" t="s">
        <v>277</v>
      </c>
    </row>
    <row r="421" spans="1:7" x14ac:dyDescent="0.2">
      <c r="A421" s="498">
        <v>580</v>
      </c>
      <c r="B421" s="496" t="s">
        <v>282</v>
      </c>
      <c r="C421" s="496" t="s">
        <v>349</v>
      </c>
      <c r="E421" s="496" t="s">
        <v>273</v>
      </c>
      <c r="F421" s="497">
        <v>2000</v>
      </c>
      <c r="G421" s="496" t="s">
        <v>277</v>
      </c>
    </row>
    <row r="422" spans="1:7" x14ac:dyDescent="0.2">
      <c r="A422" s="498">
        <v>581</v>
      </c>
      <c r="B422" s="496" t="s">
        <v>282</v>
      </c>
      <c r="C422" s="496" t="s">
        <v>346</v>
      </c>
      <c r="D422" s="496" t="s">
        <v>315</v>
      </c>
      <c r="E422" s="496" t="s">
        <v>273</v>
      </c>
      <c r="F422" s="497">
        <v>1250</v>
      </c>
      <c r="G422" s="496" t="s">
        <v>277</v>
      </c>
    </row>
    <row r="423" spans="1:7" x14ac:dyDescent="0.2">
      <c r="A423" s="498">
        <v>582</v>
      </c>
      <c r="B423" s="496" t="s">
        <v>282</v>
      </c>
      <c r="C423" s="496" t="s">
        <v>348</v>
      </c>
      <c r="D423" s="496" t="s">
        <v>315</v>
      </c>
      <c r="E423" s="496" t="s">
        <v>273</v>
      </c>
      <c r="F423" s="497">
        <v>800</v>
      </c>
      <c r="G423" s="496" t="s">
        <v>277</v>
      </c>
    </row>
    <row r="424" spans="1:7" x14ac:dyDescent="0.2">
      <c r="A424" s="498">
        <v>583</v>
      </c>
      <c r="B424" s="496" t="s">
        <v>290</v>
      </c>
      <c r="C424" s="496" t="s">
        <v>347</v>
      </c>
      <c r="D424" s="496" t="s">
        <v>285</v>
      </c>
      <c r="E424" s="496" t="s">
        <v>273</v>
      </c>
      <c r="F424" s="497">
        <v>6000</v>
      </c>
      <c r="G424" s="496" t="s">
        <v>272</v>
      </c>
    </row>
    <row r="425" spans="1:7" x14ac:dyDescent="0.2">
      <c r="A425" s="498">
        <v>584</v>
      </c>
      <c r="B425" s="496" t="s">
        <v>282</v>
      </c>
      <c r="C425" s="496" t="s">
        <v>346</v>
      </c>
      <c r="D425" s="496" t="s">
        <v>315</v>
      </c>
      <c r="E425" s="496" t="s">
        <v>273</v>
      </c>
      <c r="F425" s="497">
        <v>1500</v>
      </c>
      <c r="G425" s="496" t="s">
        <v>277</v>
      </c>
    </row>
    <row r="426" spans="1:7" x14ac:dyDescent="0.2">
      <c r="A426" s="498">
        <v>585</v>
      </c>
      <c r="B426" s="496" t="s">
        <v>296</v>
      </c>
      <c r="C426" s="496" t="s">
        <v>343</v>
      </c>
      <c r="E426" s="496" t="s">
        <v>273</v>
      </c>
      <c r="F426" s="497">
        <v>250</v>
      </c>
      <c r="G426" s="496" t="s">
        <v>277</v>
      </c>
    </row>
    <row r="427" spans="1:7" x14ac:dyDescent="0.2">
      <c r="A427" s="498">
        <v>586</v>
      </c>
      <c r="B427" s="496" t="s">
        <v>296</v>
      </c>
      <c r="C427" s="496" t="s">
        <v>345</v>
      </c>
      <c r="E427" s="496" t="s">
        <v>273</v>
      </c>
      <c r="F427" s="497">
        <v>2000</v>
      </c>
      <c r="G427" s="496" t="s">
        <v>277</v>
      </c>
    </row>
    <row r="428" spans="1:7" x14ac:dyDescent="0.2">
      <c r="A428" s="498">
        <v>587</v>
      </c>
      <c r="B428" s="496" t="s">
        <v>296</v>
      </c>
      <c r="C428" s="496" t="s">
        <v>345</v>
      </c>
      <c r="D428" s="496" t="s">
        <v>274</v>
      </c>
      <c r="E428" s="496" t="s">
        <v>273</v>
      </c>
      <c r="F428" s="497">
        <v>2000</v>
      </c>
      <c r="G428" s="496" t="s">
        <v>277</v>
      </c>
    </row>
    <row r="429" spans="1:7" x14ac:dyDescent="0.2">
      <c r="A429" s="498">
        <v>588</v>
      </c>
      <c r="B429" s="496" t="s">
        <v>296</v>
      </c>
      <c r="C429" s="496" t="s">
        <v>344</v>
      </c>
      <c r="E429" s="496" t="s">
        <v>273</v>
      </c>
      <c r="F429" s="497">
        <v>1500</v>
      </c>
      <c r="G429" s="496" t="s">
        <v>277</v>
      </c>
    </row>
    <row r="430" spans="1:7" x14ac:dyDescent="0.2">
      <c r="A430" s="498">
        <v>589</v>
      </c>
      <c r="B430" s="496" t="s">
        <v>287</v>
      </c>
      <c r="C430" s="496" t="s">
        <v>343</v>
      </c>
      <c r="D430" s="496" t="s">
        <v>342</v>
      </c>
      <c r="E430" s="496" t="s">
        <v>273</v>
      </c>
      <c r="F430" s="497">
        <v>250</v>
      </c>
      <c r="G430" s="496" t="s">
        <v>277</v>
      </c>
    </row>
    <row r="431" spans="1:7" x14ac:dyDescent="0.2">
      <c r="A431" s="498">
        <v>590</v>
      </c>
      <c r="B431" s="496" t="s">
        <v>276</v>
      </c>
      <c r="C431" s="496" t="s">
        <v>341</v>
      </c>
      <c r="E431" s="496" t="s">
        <v>273</v>
      </c>
      <c r="F431" s="497">
        <v>2000</v>
      </c>
      <c r="G431" s="496" t="s">
        <v>277</v>
      </c>
    </row>
    <row r="432" spans="1:7" x14ac:dyDescent="0.2">
      <c r="A432" s="498">
        <v>591</v>
      </c>
      <c r="B432" s="496" t="s">
        <v>287</v>
      </c>
      <c r="C432" s="496" t="s">
        <v>340</v>
      </c>
      <c r="D432" s="496" t="s">
        <v>278</v>
      </c>
      <c r="E432" s="496" t="s">
        <v>273</v>
      </c>
      <c r="F432" s="497">
        <v>3000</v>
      </c>
      <c r="G432" s="496" t="s">
        <v>277</v>
      </c>
    </row>
    <row r="433" spans="1:7" x14ac:dyDescent="0.2">
      <c r="A433" s="498">
        <v>592</v>
      </c>
      <c r="B433" s="496" t="s">
        <v>287</v>
      </c>
      <c r="C433" s="496" t="s">
        <v>339</v>
      </c>
      <c r="D433" s="496" t="s">
        <v>278</v>
      </c>
      <c r="E433" s="496" t="s">
        <v>273</v>
      </c>
      <c r="F433" s="497">
        <v>990</v>
      </c>
      <c r="G433" s="496" t="s">
        <v>277</v>
      </c>
    </row>
    <row r="434" spans="1:7" x14ac:dyDescent="0.2">
      <c r="A434" s="498">
        <v>593</v>
      </c>
      <c r="B434" s="496" t="s">
        <v>282</v>
      </c>
      <c r="C434" s="496" t="s">
        <v>338</v>
      </c>
      <c r="D434" s="496" t="s">
        <v>278</v>
      </c>
      <c r="E434" s="496" t="s">
        <v>273</v>
      </c>
      <c r="F434" s="497">
        <v>2000</v>
      </c>
      <c r="G434" s="496" t="s">
        <v>277</v>
      </c>
    </row>
    <row r="435" spans="1:7" x14ac:dyDescent="0.2">
      <c r="A435" s="498">
        <v>594</v>
      </c>
      <c r="B435" s="496" t="s">
        <v>282</v>
      </c>
      <c r="C435" s="496" t="s">
        <v>337</v>
      </c>
      <c r="D435" s="496" t="s">
        <v>278</v>
      </c>
      <c r="E435" s="496" t="s">
        <v>273</v>
      </c>
      <c r="F435" s="497">
        <v>600</v>
      </c>
      <c r="G435" s="496" t="s">
        <v>277</v>
      </c>
    </row>
    <row r="436" spans="1:7" x14ac:dyDescent="0.2">
      <c r="A436" s="498">
        <v>595</v>
      </c>
      <c r="B436" s="496" t="s">
        <v>287</v>
      </c>
      <c r="C436" s="496" t="s">
        <v>336</v>
      </c>
      <c r="D436" s="496" t="s">
        <v>334</v>
      </c>
      <c r="E436" s="496" t="s">
        <v>305</v>
      </c>
      <c r="F436" s="497">
        <v>1122.4000000000001</v>
      </c>
      <c r="G436" s="496" t="s">
        <v>277</v>
      </c>
    </row>
    <row r="437" spans="1:7" x14ac:dyDescent="0.2">
      <c r="A437" s="498">
        <v>596</v>
      </c>
      <c r="B437" s="496" t="s">
        <v>287</v>
      </c>
      <c r="C437" s="496" t="s">
        <v>335</v>
      </c>
      <c r="D437" s="496" t="s">
        <v>334</v>
      </c>
      <c r="E437" s="496" t="s">
        <v>305</v>
      </c>
      <c r="F437" s="497">
        <v>3736</v>
      </c>
      <c r="G437" s="496" t="s">
        <v>277</v>
      </c>
    </row>
    <row r="438" spans="1:7" x14ac:dyDescent="0.2">
      <c r="A438" s="498">
        <v>597</v>
      </c>
      <c r="B438" s="496" t="s">
        <v>287</v>
      </c>
      <c r="C438" s="496" t="s">
        <v>328</v>
      </c>
      <c r="D438" s="496" t="s">
        <v>278</v>
      </c>
      <c r="E438" s="496" t="s">
        <v>273</v>
      </c>
      <c r="F438" s="497">
        <v>220</v>
      </c>
      <c r="G438" s="496" t="s">
        <v>277</v>
      </c>
    </row>
    <row r="439" spans="1:7" x14ac:dyDescent="0.2">
      <c r="A439" s="498">
        <v>599</v>
      </c>
      <c r="B439" s="496" t="s">
        <v>276</v>
      </c>
      <c r="C439" s="496" t="s">
        <v>328</v>
      </c>
      <c r="D439" s="496" t="s">
        <v>278</v>
      </c>
      <c r="E439" s="496" t="s">
        <v>273</v>
      </c>
      <c r="F439" s="497">
        <v>440</v>
      </c>
      <c r="G439" s="496" t="s">
        <v>277</v>
      </c>
    </row>
    <row r="440" spans="1:7" x14ac:dyDescent="0.2">
      <c r="A440" s="498">
        <v>600</v>
      </c>
      <c r="B440" s="496" t="s">
        <v>276</v>
      </c>
      <c r="C440" s="496" t="s">
        <v>333</v>
      </c>
      <c r="D440" s="496" t="s">
        <v>278</v>
      </c>
      <c r="E440" s="496" t="s">
        <v>273</v>
      </c>
      <c r="F440" s="497">
        <v>4500</v>
      </c>
      <c r="G440" s="496" t="s">
        <v>277</v>
      </c>
    </row>
    <row r="441" spans="1:7" x14ac:dyDescent="0.2">
      <c r="A441" s="498">
        <v>601</v>
      </c>
      <c r="B441" s="496" t="s">
        <v>282</v>
      </c>
      <c r="C441" s="496" t="s">
        <v>332</v>
      </c>
      <c r="E441" s="496" t="s">
        <v>273</v>
      </c>
      <c r="F441" s="497">
        <v>4300</v>
      </c>
      <c r="G441" s="496" t="s">
        <v>283</v>
      </c>
    </row>
    <row r="442" spans="1:7" x14ac:dyDescent="0.2">
      <c r="A442" s="498">
        <v>603</v>
      </c>
      <c r="B442" s="496" t="s">
        <v>282</v>
      </c>
      <c r="C442" s="496" t="s">
        <v>297</v>
      </c>
      <c r="D442" s="496" t="s">
        <v>278</v>
      </c>
      <c r="E442" s="496" t="s">
        <v>273</v>
      </c>
      <c r="F442" s="497">
        <v>1200</v>
      </c>
      <c r="G442" s="496" t="s">
        <v>283</v>
      </c>
    </row>
    <row r="443" spans="1:7" x14ac:dyDescent="0.2">
      <c r="A443" s="498">
        <v>604</v>
      </c>
      <c r="B443" s="496" t="s">
        <v>294</v>
      </c>
      <c r="C443" s="496" t="s">
        <v>331</v>
      </c>
      <c r="D443" s="496" t="s">
        <v>278</v>
      </c>
      <c r="E443" s="496" t="s">
        <v>273</v>
      </c>
      <c r="F443" s="497">
        <v>8000</v>
      </c>
      <c r="G443" s="496" t="s">
        <v>277</v>
      </c>
    </row>
    <row r="444" spans="1:7" x14ac:dyDescent="0.2">
      <c r="A444" s="498">
        <v>605</v>
      </c>
      <c r="B444" s="496" t="s">
        <v>282</v>
      </c>
      <c r="C444" s="496" t="s">
        <v>330</v>
      </c>
      <c r="E444" s="496" t="s">
        <v>273</v>
      </c>
      <c r="F444" s="497">
        <v>800</v>
      </c>
      <c r="G444" s="496" t="s">
        <v>283</v>
      </c>
    </row>
    <row r="445" spans="1:7" x14ac:dyDescent="0.2">
      <c r="A445" s="498">
        <v>606</v>
      </c>
      <c r="B445" s="496" t="s">
        <v>282</v>
      </c>
      <c r="C445" s="496" t="s">
        <v>329</v>
      </c>
      <c r="E445" s="496" t="s">
        <v>273</v>
      </c>
      <c r="F445" s="497">
        <v>0</v>
      </c>
      <c r="G445" s="496" t="s">
        <v>277</v>
      </c>
    </row>
    <row r="446" spans="1:7" x14ac:dyDescent="0.2">
      <c r="A446" s="498">
        <v>607</v>
      </c>
      <c r="B446" s="496" t="s">
        <v>294</v>
      </c>
      <c r="C446" s="496" t="s">
        <v>328</v>
      </c>
      <c r="D446" s="496" t="s">
        <v>278</v>
      </c>
      <c r="E446" s="496" t="s">
        <v>273</v>
      </c>
      <c r="F446" s="497">
        <v>440</v>
      </c>
      <c r="G446" s="496" t="s">
        <v>277</v>
      </c>
    </row>
    <row r="447" spans="1:7" x14ac:dyDescent="0.2">
      <c r="A447" s="498">
        <v>608</v>
      </c>
      <c r="B447" s="496" t="s">
        <v>276</v>
      </c>
      <c r="C447" s="496" t="s">
        <v>327</v>
      </c>
      <c r="E447" s="496" t="s">
        <v>273</v>
      </c>
      <c r="F447" s="497">
        <v>19276</v>
      </c>
      <c r="G447" s="496" t="s">
        <v>326</v>
      </c>
    </row>
    <row r="448" spans="1:7" x14ac:dyDescent="0.2">
      <c r="A448" s="498">
        <v>609</v>
      </c>
      <c r="B448" s="496" t="s">
        <v>294</v>
      </c>
      <c r="C448" s="496" t="s">
        <v>325</v>
      </c>
      <c r="D448" s="496" t="s">
        <v>278</v>
      </c>
      <c r="E448" s="496" t="s">
        <v>273</v>
      </c>
      <c r="F448" s="497">
        <v>5000</v>
      </c>
      <c r="G448" s="496" t="s">
        <v>277</v>
      </c>
    </row>
    <row r="449" spans="1:7" x14ac:dyDescent="0.2">
      <c r="A449" s="498">
        <v>610</v>
      </c>
      <c r="B449" s="496" t="s">
        <v>287</v>
      </c>
      <c r="C449" s="496" t="s">
        <v>324</v>
      </c>
      <c r="E449" s="496" t="s">
        <v>273</v>
      </c>
      <c r="F449" s="497">
        <v>30143.4</v>
      </c>
      <c r="G449" s="496" t="s">
        <v>277</v>
      </c>
    </row>
    <row r="450" spans="1:7" x14ac:dyDescent="0.2">
      <c r="A450" s="498">
        <v>611</v>
      </c>
      <c r="B450" s="496" t="s">
        <v>287</v>
      </c>
      <c r="C450" s="496" t="s">
        <v>323</v>
      </c>
      <c r="E450" s="496" t="s">
        <v>273</v>
      </c>
      <c r="F450" s="497">
        <v>4000</v>
      </c>
      <c r="G450" s="496" t="s">
        <v>277</v>
      </c>
    </row>
    <row r="451" spans="1:7" x14ac:dyDescent="0.2">
      <c r="A451" s="498">
        <v>612</v>
      </c>
      <c r="B451" s="496" t="s">
        <v>287</v>
      </c>
      <c r="C451" s="496" t="s">
        <v>319</v>
      </c>
      <c r="E451" s="496" t="s">
        <v>273</v>
      </c>
      <c r="F451" s="497">
        <v>2000</v>
      </c>
      <c r="G451" s="496" t="s">
        <v>277</v>
      </c>
    </row>
    <row r="452" spans="1:7" x14ac:dyDescent="0.2">
      <c r="A452" s="498">
        <v>613</v>
      </c>
      <c r="B452" s="496" t="s">
        <v>287</v>
      </c>
      <c r="C452" s="496" t="s">
        <v>319</v>
      </c>
      <c r="E452" s="496" t="s">
        <v>273</v>
      </c>
      <c r="F452" s="497">
        <v>2000</v>
      </c>
      <c r="G452" s="496" t="s">
        <v>277</v>
      </c>
    </row>
    <row r="453" spans="1:7" x14ac:dyDescent="0.2">
      <c r="A453" s="498">
        <v>614</v>
      </c>
      <c r="B453" s="496" t="s">
        <v>287</v>
      </c>
      <c r="C453" s="496" t="s">
        <v>319</v>
      </c>
      <c r="E453" s="496" t="s">
        <v>273</v>
      </c>
      <c r="F453" s="497">
        <v>2000</v>
      </c>
      <c r="G453" s="496" t="s">
        <v>277</v>
      </c>
    </row>
    <row r="454" spans="1:7" x14ac:dyDescent="0.2">
      <c r="A454" s="498">
        <v>615</v>
      </c>
      <c r="B454" s="496" t="s">
        <v>322</v>
      </c>
      <c r="C454" s="496" t="s">
        <v>321</v>
      </c>
      <c r="E454" s="496" t="s">
        <v>273</v>
      </c>
      <c r="F454" s="497">
        <v>1200</v>
      </c>
      <c r="G454" s="496" t="s">
        <v>277</v>
      </c>
    </row>
    <row r="455" spans="1:7" x14ac:dyDescent="0.2">
      <c r="A455" s="498">
        <v>616</v>
      </c>
      <c r="B455" s="496" t="s">
        <v>287</v>
      </c>
      <c r="C455" s="496" t="s">
        <v>320</v>
      </c>
      <c r="E455" s="496" t="s">
        <v>273</v>
      </c>
      <c r="F455" s="497">
        <v>1200</v>
      </c>
      <c r="G455" s="496" t="s">
        <v>277</v>
      </c>
    </row>
    <row r="456" spans="1:7" x14ac:dyDescent="0.2">
      <c r="A456" s="498">
        <v>617</v>
      </c>
      <c r="B456" s="496" t="s">
        <v>282</v>
      </c>
      <c r="C456" s="496" t="s">
        <v>319</v>
      </c>
      <c r="E456" s="496" t="s">
        <v>273</v>
      </c>
      <c r="F456" s="497">
        <v>2000</v>
      </c>
      <c r="G456" s="496" t="s">
        <v>277</v>
      </c>
    </row>
    <row r="457" spans="1:7" x14ac:dyDescent="0.2">
      <c r="A457" s="498">
        <v>618</v>
      </c>
      <c r="B457" s="496" t="s">
        <v>282</v>
      </c>
      <c r="C457" s="496" t="s">
        <v>319</v>
      </c>
      <c r="E457" s="496" t="s">
        <v>273</v>
      </c>
      <c r="F457" s="497">
        <v>2000</v>
      </c>
      <c r="G457" s="496" t="s">
        <v>277</v>
      </c>
    </row>
    <row r="458" spans="1:7" x14ac:dyDescent="0.2">
      <c r="A458" s="498">
        <v>619</v>
      </c>
      <c r="B458" s="496" t="s">
        <v>282</v>
      </c>
      <c r="C458" s="496" t="s">
        <v>319</v>
      </c>
      <c r="E458" s="496" t="s">
        <v>273</v>
      </c>
      <c r="F458" s="497">
        <v>2000</v>
      </c>
      <c r="G458" s="496" t="s">
        <v>277</v>
      </c>
    </row>
    <row r="459" spans="1:7" x14ac:dyDescent="0.2">
      <c r="A459" s="498">
        <v>620</v>
      </c>
      <c r="B459" s="496" t="s">
        <v>282</v>
      </c>
      <c r="C459" s="496" t="s">
        <v>318</v>
      </c>
      <c r="E459" s="496" t="s">
        <v>273</v>
      </c>
      <c r="F459" s="497">
        <v>400</v>
      </c>
      <c r="G459" s="496" t="s">
        <v>277</v>
      </c>
    </row>
    <row r="460" spans="1:7" x14ac:dyDescent="0.2">
      <c r="A460" s="498">
        <v>621</v>
      </c>
      <c r="B460" s="496" t="s">
        <v>276</v>
      </c>
      <c r="C460" s="496" t="s">
        <v>317</v>
      </c>
      <c r="E460" s="496" t="s">
        <v>273</v>
      </c>
      <c r="F460" s="497">
        <v>140000</v>
      </c>
      <c r="G460" s="496" t="s">
        <v>277</v>
      </c>
    </row>
    <row r="461" spans="1:7" x14ac:dyDescent="0.2">
      <c r="A461" s="498">
        <v>622</v>
      </c>
      <c r="B461" s="496" t="s">
        <v>287</v>
      </c>
      <c r="C461" s="496" t="s">
        <v>316</v>
      </c>
      <c r="D461" s="496" t="s">
        <v>315</v>
      </c>
      <c r="E461" s="496" t="s">
        <v>273</v>
      </c>
      <c r="F461" s="497">
        <v>42315</v>
      </c>
      <c r="G461" s="496" t="s">
        <v>272</v>
      </c>
    </row>
    <row r="462" spans="1:7" x14ac:dyDescent="0.2">
      <c r="A462" s="498">
        <v>623</v>
      </c>
      <c r="B462" s="496" t="s">
        <v>290</v>
      </c>
      <c r="C462" s="496" t="s">
        <v>314</v>
      </c>
      <c r="E462" s="496" t="s">
        <v>273</v>
      </c>
      <c r="F462" s="497">
        <v>11000</v>
      </c>
      <c r="G462" s="496" t="s">
        <v>277</v>
      </c>
    </row>
    <row r="463" spans="1:7" x14ac:dyDescent="0.2">
      <c r="A463" s="498">
        <v>624</v>
      </c>
      <c r="B463" s="496" t="s">
        <v>282</v>
      </c>
      <c r="C463" s="496" t="s">
        <v>313</v>
      </c>
      <c r="E463" s="496" t="s">
        <v>273</v>
      </c>
      <c r="F463" s="497">
        <v>2500</v>
      </c>
      <c r="G463" s="496" t="s">
        <v>277</v>
      </c>
    </row>
    <row r="464" spans="1:7" x14ac:dyDescent="0.2">
      <c r="A464" s="498">
        <v>625</v>
      </c>
      <c r="B464" s="496" t="s">
        <v>282</v>
      </c>
      <c r="C464" s="496" t="s">
        <v>312</v>
      </c>
      <c r="E464" s="496" t="s">
        <v>273</v>
      </c>
      <c r="F464" s="497">
        <v>2300</v>
      </c>
      <c r="G464" s="496" t="s">
        <v>277</v>
      </c>
    </row>
    <row r="465" spans="1:7" x14ac:dyDescent="0.2">
      <c r="A465" s="498">
        <v>626</v>
      </c>
      <c r="B465" s="496" t="s">
        <v>294</v>
      </c>
      <c r="C465" s="496" t="s">
        <v>311</v>
      </c>
      <c r="E465" s="496" t="s">
        <v>273</v>
      </c>
      <c r="F465" s="497">
        <v>29036</v>
      </c>
      <c r="G465" s="496" t="s">
        <v>277</v>
      </c>
    </row>
    <row r="466" spans="1:7" x14ac:dyDescent="0.2">
      <c r="A466" s="498">
        <v>627</v>
      </c>
      <c r="B466" s="496" t="s">
        <v>276</v>
      </c>
      <c r="C466" s="496" t="s">
        <v>310</v>
      </c>
      <c r="E466" s="496" t="s">
        <v>273</v>
      </c>
      <c r="F466" s="497">
        <v>21960</v>
      </c>
      <c r="G466" s="496" t="s">
        <v>277</v>
      </c>
    </row>
    <row r="467" spans="1:7" x14ac:dyDescent="0.2">
      <c r="A467" s="498">
        <v>628</v>
      </c>
      <c r="B467" s="496" t="s">
        <v>276</v>
      </c>
      <c r="C467" s="496" t="s">
        <v>309</v>
      </c>
      <c r="E467" s="496" t="s">
        <v>273</v>
      </c>
      <c r="F467" s="497">
        <v>0</v>
      </c>
      <c r="G467" s="496" t="s">
        <v>277</v>
      </c>
    </row>
    <row r="468" spans="1:7" x14ac:dyDescent="0.2">
      <c r="A468" s="498">
        <v>629</v>
      </c>
      <c r="B468" s="496" t="s">
        <v>276</v>
      </c>
      <c r="C468" s="496" t="s">
        <v>308</v>
      </c>
      <c r="E468" s="496" t="s">
        <v>273</v>
      </c>
      <c r="F468" s="497">
        <v>30000</v>
      </c>
      <c r="G468" s="496" t="s">
        <v>277</v>
      </c>
    </row>
    <row r="469" spans="1:7" x14ac:dyDescent="0.2">
      <c r="A469" s="498">
        <v>630</v>
      </c>
      <c r="B469" s="496" t="s">
        <v>287</v>
      </c>
      <c r="C469" s="496" t="s">
        <v>307</v>
      </c>
      <c r="D469" s="496" t="s">
        <v>306</v>
      </c>
      <c r="E469" s="496" t="s">
        <v>305</v>
      </c>
      <c r="F469" s="497">
        <v>7600</v>
      </c>
      <c r="G469" s="496" t="s">
        <v>272</v>
      </c>
    </row>
    <row r="470" spans="1:7" x14ac:dyDescent="0.2">
      <c r="A470" s="498">
        <v>631</v>
      </c>
      <c r="B470" s="496" t="s">
        <v>282</v>
      </c>
      <c r="C470" s="496" t="s">
        <v>304</v>
      </c>
      <c r="E470" s="496" t="s">
        <v>273</v>
      </c>
      <c r="F470" s="497">
        <v>22700</v>
      </c>
      <c r="G470" s="496" t="s">
        <v>277</v>
      </c>
    </row>
    <row r="471" spans="1:7" x14ac:dyDescent="0.2">
      <c r="A471" s="498">
        <v>632</v>
      </c>
      <c r="B471" s="496" t="s">
        <v>282</v>
      </c>
      <c r="C471" s="496" t="s">
        <v>303</v>
      </c>
      <c r="E471" s="496" t="s">
        <v>273</v>
      </c>
      <c r="F471" s="497">
        <v>17080</v>
      </c>
      <c r="G471" s="496" t="s">
        <v>277</v>
      </c>
    </row>
    <row r="472" spans="1:7" x14ac:dyDescent="0.2">
      <c r="A472" s="498">
        <v>633</v>
      </c>
      <c r="B472" s="496" t="s">
        <v>294</v>
      </c>
      <c r="C472" s="496" t="s">
        <v>302</v>
      </c>
      <c r="E472" s="496" t="s">
        <v>273</v>
      </c>
      <c r="F472" s="497">
        <v>0</v>
      </c>
      <c r="G472" s="496" t="s">
        <v>277</v>
      </c>
    </row>
    <row r="473" spans="1:7" x14ac:dyDescent="0.2">
      <c r="A473" s="498">
        <v>634</v>
      </c>
      <c r="B473" s="496" t="s">
        <v>294</v>
      </c>
      <c r="C473" s="496" t="s">
        <v>302</v>
      </c>
      <c r="E473" s="496" t="s">
        <v>273</v>
      </c>
      <c r="F473" s="497">
        <v>10000</v>
      </c>
      <c r="G473" s="496" t="s">
        <v>277</v>
      </c>
    </row>
    <row r="474" spans="1:7" x14ac:dyDescent="0.2">
      <c r="A474" s="498">
        <v>635</v>
      </c>
      <c r="B474" s="496" t="s">
        <v>282</v>
      </c>
      <c r="C474" s="496" t="s">
        <v>297</v>
      </c>
      <c r="E474" s="496" t="s">
        <v>273</v>
      </c>
      <c r="F474" s="497">
        <v>1200</v>
      </c>
      <c r="G474" s="496" t="s">
        <v>277</v>
      </c>
    </row>
    <row r="475" spans="1:7" x14ac:dyDescent="0.2">
      <c r="A475" s="498">
        <v>636</v>
      </c>
      <c r="B475" s="496" t="s">
        <v>282</v>
      </c>
      <c r="C475" s="496" t="s">
        <v>301</v>
      </c>
      <c r="E475" s="496" t="s">
        <v>273</v>
      </c>
      <c r="F475" s="497">
        <v>0</v>
      </c>
      <c r="G475" s="496" t="s">
        <v>283</v>
      </c>
    </row>
    <row r="476" spans="1:7" x14ac:dyDescent="0.2">
      <c r="A476" s="498">
        <v>637</v>
      </c>
      <c r="B476" s="496" t="s">
        <v>282</v>
      </c>
      <c r="C476" s="496" t="s">
        <v>300</v>
      </c>
      <c r="E476" s="496" t="s">
        <v>273</v>
      </c>
      <c r="F476" s="497">
        <v>67200</v>
      </c>
      <c r="G476" s="496" t="s">
        <v>283</v>
      </c>
    </row>
    <row r="477" spans="1:7" x14ac:dyDescent="0.2">
      <c r="A477" s="498">
        <v>638</v>
      </c>
      <c r="B477" s="496" t="s">
        <v>282</v>
      </c>
      <c r="C477" s="496" t="s">
        <v>299</v>
      </c>
      <c r="E477" s="496" t="s">
        <v>273</v>
      </c>
      <c r="F477" s="497">
        <v>4940</v>
      </c>
      <c r="G477" s="496" t="s">
        <v>283</v>
      </c>
    </row>
    <row r="478" spans="1:7" x14ac:dyDescent="0.2">
      <c r="A478" s="498">
        <v>639</v>
      </c>
      <c r="B478" s="496" t="s">
        <v>282</v>
      </c>
      <c r="C478" s="496" t="s">
        <v>298</v>
      </c>
      <c r="E478" s="496" t="s">
        <v>273</v>
      </c>
      <c r="F478" s="497">
        <v>4300</v>
      </c>
      <c r="G478" s="496" t="s">
        <v>277</v>
      </c>
    </row>
    <row r="479" spans="1:7" x14ac:dyDescent="0.2">
      <c r="A479" s="498">
        <v>640</v>
      </c>
      <c r="B479" s="496" t="s">
        <v>282</v>
      </c>
      <c r="C479" s="496" t="s">
        <v>297</v>
      </c>
      <c r="E479" s="496" t="s">
        <v>273</v>
      </c>
      <c r="F479" s="497">
        <v>0</v>
      </c>
      <c r="G479" s="496" t="s">
        <v>277</v>
      </c>
    </row>
    <row r="480" spans="1:7" x14ac:dyDescent="0.2">
      <c r="A480" s="498">
        <v>641</v>
      </c>
      <c r="B480" s="496" t="s">
        <v>296</v>
      </c>
      <c r="C480" s="496" t="s">
        <v>295</v>
      </c>
      <c r="D480" s="496" t="s">
        <v>285</v>
      </c>
      <c r="E480" s="496" t="s">
        <v>273</v>
      </c>
      <c r="F480" s="497">
        <v>21668</v>
      </c>
      <c r="G480" s="496" t="s">
        <v>277</v>
      </c>
    </row>
    <row r="481" spans="1:7" x14ac:dyDescent="0.2">
      <c r="A481" s="498">
        <v>642</v>
      </c>
      <c r="B481" s="496" t="s">
        <v>282</v>
      </c>
      <c r="C481" s="496" t="s">
        <v>293</v>
      </c>
      <c r="D481" s="496" t="s">
        <v>278</v>
      </c>
      <c r="E481" s="496" t="s">
        <v>273</v>
      </c>
      <c r="F481" s="497">
        <v>0</v>
      </c>
      <c r="G481" s="496" t="s">
        <v>277</v>
      </c>
    </row>
    <row r="482" spans="1:7" x14ac:dyDescent="0.2">
      <c r="A482" s="498">
        <v>643</v>
      </c>
      <c r="B482" s="496" t="s">
        <v>294</v>
      </c>
      <c r="C482" s="496" t="s">
        <v>295</v>
      </c>
      <c r="D482" s="496" t="s">
        <v>278</v>
      </c>
      <c r="E482" s="496" t="s">
        <v>273</v>
      </c>
      <c r="F482" s="497">
        <v>27366</v>
      </c>
      <c r="G482" s="496" t="s">
        <v>277</v>
      </c>
    </row>
    <row r="483" spans="1:7" x14ac:dyDescent="0.2">
      <c r="A483" s="498">
        <v>644</v>
      </c>
      <c r="B483" s="496" t="s">
        <v>294</v>
      </c>
      <c r="C483" s="496" t="s">
        <v>293</v>
      </c>
      <c r="D483" s="496" t="s">
        <v>292</v>
      </c>
      <c r="E483" s="496" t="s">
        <v>273</v>
      </c>
      <c r="F483" s="497">
        <v>7310</v>
      </c>
      <c r="G483" s="496" t="s">
        <v>277</v>
      </c>
    </row>
    <row r="484" spans="1:7" x14ac:dyDescent="0.2">
      <c r="A484" s="498">
        <v>645</v>
      </c>
      <c r="B484" s="496" t="s">
        <v>282</v>
      </c>
      <c r="C484" s="496" t="s">
        <v>291</v>
      </c>
      <c r="D484" s="496" t="s">
        <v>278</v>
      </c>
      <c r="E484" s="496" t="s">
        <v>273</v>
      </c>
      <c r="F484" s="497">
        <v>7310</v>
      </c>
      <c r="G484" s="496" t="s">
        <v>277</v>
      </c>
    </row>
    <row r="485" spans="1:7" x14ac:dyDescent="0.2">
      <c r="A485" s="498">
        <v>646</v>
      </c>
      <c r="B485" s="496" t="s">
        <v>290</v>
      </c>
      <c r="C485" s="496" t="s">
        <v>289</v>
      </c>
      <c r="E485" s="496" t="s">
        <v>273</v>
      </c>
      <c r="F485" s="497">
        <v>0</v>
      </c>
      <c r="G485" s="496" t="s">
        <v>272</v>
      </c>
    </row>
    <row r="486" spans="1:7" x14ac:dyDescent="0.2">
      <c r="A486" s="498">
        <v>649</v>
      </c>
      <c r="B486" s="496" t="s">
        <v>282</v>
      </c>
      <c r="C486" s="496" t="s">
        <v>288</v>
      </c>
      <c r="E486" s="496" t="s">
        <v>273</v>
      </c>
      <c r="F486" s="497">
        <v>0</v>
      </c>
      <c r="G486" s="496" t="s">
        <v>277</v>
      </c>
    </row>
    <row r="487" spans="1:7" x14ac:dyDescent="0.2">
      <c r="A487" s="498">
        <v>650</v>
      </c>
      <c r="B487" s="496" t="s">
        <v>282</v>
      </c>
      <c r="C487" s="496" t="s">
        <v>288</v>
      </c>
      <c r="D487" s="496" t="s">
        <v>274</v>
      </c>
      <c r="E487" s="496" t="s">
        <v>273</v>
      </c>
      <c r="F487" s="497">
        <v>1200</v>
      </c>
      <c r="G487" s="496" t="s">
        <v>277</v>
      </c>
    </row>
    <row r="488" spans="1:7" x14ac:dyDescent="0.2">
      <c r="A488" s="498">
        <v>651</v>
      </c>
      <c r="B488" s="496" t="s">
        <v>287</v>
      </c>
      <c r="C488" s="496" t="s">
        <v>286</v>
      </c>
      <c r="D488" s="496" t="s">
        <v>285</v>
      </c>
      <c r="E488" s="496" t="s">
        <v>273</v>
      </c>
      <c r="F488" s="497">
        <v>0</v>
      </c>
      <c r="G488" s="496" t="s">
        <v>277</v>
      </c>
    </row>
    <row r="489" spans="1:7" x14ac:dyDescent="0.2">
      <c r="A489" s="498">
        <v>652</v>
      </c>
      <c r="B489" s="496" t="s">
        <v>276</v>
      </c>
      <c r="C489" s="496" t="s">
        <v>284</v>
      </c>
      <c r="E489" s="496" t="s">
        <v>273</v>
      </c>
      <c r="F489" s="497">
        <v>5895.04</v>
      </c>
      <c r="G489" s="496" t="s">
        <v>283</v>
      </c>
    </row>
    <row r="490" spans="1:7" x14ac:dyDescent="0.2">
      <c r="A490" s="498">
        <v>653</v>
      </c>
      <c r="B490" s="496" t="s">
        <v>282</v>
      </c>
      <c r="C490" s="496" t="s">
        <v>281</v>
      </c>
      <c r="D490" s="496" t="s">
        <v>280</v>
      </c>
      <c r="E490" s="496" t="s">
        <v>273</v>
      </c>
      <c r="F490" s="497">
        <v>70000</v>
      </c>
      <c r="G490" s="496" t="s">
        <v>277</v>
      </c>
    </row>
    <row r="491" spans="1:7" x14ac:dyDescent="0.2">
      <c r="A491" s="498">
        <v>654</v>
      </c>
      <c r="B491" s="496" t="s">
        <v>276</v>
      </c>
      <c r="C491" s="496" t="s">
        <v>279</v>
      </c>
      <c r="D491" s="496" t="s">
        <v>278</v>
      </c>
      <c r="E491" s="496" t="s">
        <v>273</v>
      </c>
      <c r="F491" s="497">
        <v>14500</v>
      </c>
      <c r="G491" s="496" t="s">
        <v>277</v>
      </c>
    </row>
    <row r="492" spans="1:7" x14ac:dyDescent="0.2">
      <c r="A492" s="498">
        <v>854</v>
      </c>
      <c r="B492" s="496" t="s">
        <v>276</v>
      </c>
      <c r="C492" s="496" t="s">
        <v>275</v>
      </c>
      <c r="D492" s="496" t="s">
        <v>274</v>
      </c>
      <c r="E492" s="496" t="s">
        <v>273</v>
      </c>
      <c r="F492" s="497">
        <v>2000</v>
      </c>
      <c r="G492" s="496" t="s">
        <v>272</v>
      </c>
    </row>
  </sheetData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235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RIEPILOGO</vt:lpstr>
      <vt:lpstr>Interventi strutturali</vt:lpstr>
      <vt:lpstr>attrezzature - fabbisogno</vt:lpstr>
      <vt:lpstr>Foglio1</vt:lpstr>
      <vt:lpstr>'attrezzature - fabbisogno'!Area_stampa</vt:lpstr>
      <vt:lpstr>'Interventi strutturali'!Area_stampa</vt:lpstr>
      <vt:lpstr>RIEPILOGO!Area_stampa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farag</dc:creator>
  <dc:description/>
  <cp:lastModifiedBy>Fara Giovanni</cp:lastModifiedBy>
  <cp:revision>36</cp:revision>
  <cp:lastPrinted>2023-03-13T09:42:20Z</cp:lastPrinted>
  <dcterms:created xsi:type="dcterms:W3CDTF">2019-12-03T15:34:06Z</dcterms:created>
  <dcterms:modified xsi:type="dcterms:W3CDTF">2023-07-25T10:55:56Z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